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9320" windowHeight="11760" activeTab="5"/>
  </bookViews>
  <sheets>
    <sheet name="1" sheetId="1" r:id="rId1"/>
    <sheet name="2.1" sheetId="2" r:id="rId2"/>
    <sheet name="2.2" sheetId="3" r:id="rId3"/>
    <sheet name="2.3" sheetId="4" r:id="rId4"/>
    <sheet name="2.4" sheetId="5" r:id="rId5"/>
    <sheet name="2.5" sheetId="7" r:id="rId6"/>
  </sheets>
  <definedNames>
    <definedName name="_xlnm.Print_Area" localSheetId="0">'1'!$A$6:$Q$11</definedName>
  </definedNames>
  <calcPr calcId="145621"/>
</workbook>
</file>

<file path=xl/calcChain.xml><?xml version="1.0" encoding="utf-8"?>
<calcChain xmlns="http://schemas.openxmlformats.org/spreadsheetml/2006/main">
  <c r="D124" i="7" l="1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C124" i="7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C40" i="4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C44" i="2"/>
  <c r="C45" i="2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C115" i="1"/>
  <c r="C64" i="1" l="1"/>
  <c r="C25" i="1"/>
  <c r="C69" i="7" l="1"/>
  <c r="C120" i="7"/>
  <c r="D67" i="7" l="1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C63" i="1"/>
  <c r="D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C112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C83" i="1"/>
  <c r="C69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C102" i="7"/>
  <c r="C103" i="7"/>
  <c r="C100" i="7"/>
  <c r="C99" i="7"/>
  <c r="C92" i="1"/>
  <c r="C79" i="1" l="1"/>
  <c r="C74" i="1"/>
  <c r="C62" i="7" l="1"/>
  <c r="C61" i="7"/>
  <c r="C56" i="1"/>
  <c r="C55" i="1"/>
  <c r="C57" i="7"/>
  <c r="C51" i="1" l="1"/>
  <c r="C48" i="7"/>
  <c r="C70" i="7" s="1"/>
  <c r="C45" i="1"/>
  <c r="C39" i="1" l="1"/>
  <c r="C33" i="1"/>
  <c r="C31" i="7"/>
  <c r="C21" i="1" l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C11" i="7"/>
  <c r="C18" i="7" s="1"/>
  <c r="C16" i="1"/>
  <c r="D119" i="7" l="1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92" i="7"/>
  <c r="C87" i="7" l="1"/>
  <c r="C119" i="7" s="1"/>
  <c r="C92" i="7" l="1"/>
  <c r="D66" i="7"/>
  <c r="D115" i="7" s="1"/>
  <c r="E66" i="7"/>
  <c r="E115" i="7" s="1"/>
  <c r="F66" i="7"/>
  <c r="F115" i="7" s="1"/>
  <c r="G66" i="7"/>
  <c r="G115" i="7" s="1"/>
  <c r="H66" i="7"/>
  <c r="H115" i="7" s="1"/>
  <c r="I66" i="7"/>
  <c r="I115" i="7" s="1"/>
  <c r="J66" i="7"/>
  <c r="J115" i="7" s="1"/>
  <c r="K66" i="7"/>
  <c r="K115" i="7" s="1"/>
  <c r="L66" i="7"/>
  <c r="L115" i="7" s="1"/>
  <c r="M66" i="7"/>
  <c r="M115" i="7" s="1"/>
  <c r="N66" i="7"/>
  <c r="N115" i="7" s="1"/>
  <c r="O66" i="7"/>
  <c r="O115" i="7" s="1"/>
  <c r="P66" i="7"/>
  <c r="P115" i="7" s="1"/>
  <c r="Q66" i="7"/>
  <c r="Q115" i="7" s="1"/>
  <c r="C91" i="1" l="1"/>
  <c r="D20" i="7" l="1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C14" i="7"/>
  <c r="D91" i="7" l="1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D64" i="7"/>
  <c r="E64" i="7"/>
  <c r="F64" i="7"/>
  <c r="G64" i="7"/>
  <c r="H64" i="7"/>
  <c r="H121" i="7" s="1"/>
  <c r="I64" i="7"/>
  <c r="J64" i="7"/>
  <c r="K64" i="7"/>
  <c r="L64" i="7"/>
  <c r="M64" i="7"/>
  <c r="N64" i="7"/>
  <c r="O64" i="7"/>
  <c r="P64" i="7"/>
  <c r="Q64" i="7"/>
  <c r="P121" i="7" l="1"/>
  <c r="L121" i="7"/>
  <c r="D121" i="7"/>
  <c r="O121" i="7"/>
  <c r="K121" i="7"/>
  <c r="G121" i="7"/>
  <c r="N121" i="7"/>
  <c r="J121" i="7"/>
  <c r="F121" i="7"/>
  <c r="Q121" i="7"/>
  <c r="M121" i="7"/>
  <c r="I121" i="7"/>
  <c r="E121" i="7"/>
  <c r="Q90" i="7"/>
  <c r="Q118" i="7" s="1"/>
  <c r="D82" i="1"/>
  <c r="E82" i="1"/>
  <c r="E111" i="1" s="1"/>
  <c r="C85" i="7"/>
  <c r="C86" i="7"/>
  <c r="C80" i="7" l="1"/>
  <c r="C81" i="7"/>
  <c r="C76" i="7"/>
  <c r="C77" i="1"/>
  <c r="C78" i="1"/>
  <c r="C82" i="1" s="1"/>
  <c r="C111" i="1" s="1"/>
  <c r="C72" i="1"/>
  <c r="C73" i="1"/>
  <c r="C67" i="1"/>
  <c r="C68" i="1"/>
  <c r="D63" i="1"/>
  <c r="E63" i="1"/>
  <c r="C59" i="1"/>
  <c r="C54" i="1"/>
  <c r="C55" i="7"/>
  <c r="C56" i="7"/>
  <c r="C49" i="1"/>
  <c r="C50" i="1"/>
  <c r="C46" i="7"/>
  <c r="C47" i="7"/>
  <c r="C43" i="1"/>
  <c r="C44" i="1"/>
  <c r="C10" i="7"/>
  <c r="C19" i="7" s="1"/>
  <c r="C38" i="7"/>
  <c r="C39" i="7"/>
  <c r="C91" i="7" l="1"/>
  <c r="C37" i="1"/>
  <c r="C38" i="1"/>
  <c r="C30" i="7"/>
  <c r="C29" i="1"/>
  <c r="C30" i="1"/>
  <c r="C31" i="1"/>
  <c r="C32" i="1"/>
  <c r="C16" i="7"/>
  <c r="E24" i="1"/>
  <c r="F24" i="1"/>
  <c r="G24" i="1"/>
  <c r="H24" i="1"/>
  <c r="I24" i="1"/>
  <c r="J24" i="1"/>
  <c r="K24" i="1"/>
  <c r="L24" i="1"/>
  <c r="M24" i="1"/>
  <c r="N24" i="1"/>
  <c r="O24" i="1"/>
  <c r="P24" i="1"/>
  <c r="D24" i="1"/>
  <c r="C15" i="1"/>
  <c r="C20" i="1"/>
  <c r="C64" i="7" l="1"/>
  <c r="C121" i="7" s="1"/>
  <c r="C24" i="1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C105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C57" i="1" l="1"/>
  <c r="C59" i="7"/>
  <c r="C58" i="7"/>
  <c r="C50" i="7"/>
  <c r="C52" i="7"/>
  <c r="C51" i="7"/>
  <c r="C16" i="2"/>
  <c r="C42" i="7"/>
  <c r="C43" i="7"/>
  <c r="C33" i="7"/>
  <c r="C34" i="7"/>
  <c r="C32" i="7"/>
  <c r="C29" i="7"/>
  <c r="C67" i="7" l="1"/>
  <c r="C28" i="7"/>
  <c r="C68" i="7" s="1"/>
  <c r="C13" i="7"/>
  <c r="D90" i="7" l="1"/>
  <c r="D118" i="7" s="1"/>
  <c r="E90" i="7"/>
  <c r="E118" i="7" s="1"/>
  <c r="F90" i="7"/>
  <c r="F118" i="7" s="1"/>
  <c r="G90" i="7"/>
  <c r="G118" i="7" s="1"/>
  <c r="H90" i="7"/>
  <c r="H118" i="7" s="1"/>
  <c r="I90" i="7"/>
  <c r="I118" i="7" s="1"/>
  <c r="J90" i="7"/>
  <c r="J118" i="7" s="1"/>
  <c r="K90" i="7"/>
  <c r="K118" i="7" s="1"/>
  <c r="L90" i="7"/>
  <c r="L118" i="7" s="1"/>
  <c r="M90" i="7"/>
  <c r="M118" i="7" s="1"/>
  <c r="N90" i="7"/>
  <c r="N118" i="7" s="1"/>
  <c r="O90" i="7"/>
  <c r="O118" i="7" s="1"/>
  <c r="P90" i="7"/>
  <c r="P118" i="7" s="1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C9" i="7"/>
  <c r="C20" i="7" s="1"/>
  <c r="D65" i="7"/>
  <c r="E65" i="7"/>
  <c r="F65" i="7"/>
  <c r="G65" i="7"/>
  <c r="H65" i="7"/>
  <c r="H116" i="7" s="1"/>
  <c r="I65" i="7"/>
  <c r="J65" i="7"/>
  <c r="J116" i="7" s="1"/>
  <c r="K65" i="7"/>
  <c r="L65" i="7"/>
  <c r="L116" i="7" s="1"/>
  <c r="M65" i="7"/>
  <c r="N65" i="7"/>
  <c r="N116" i="7" s="1"/>
  <c r="O65" i="7"/>
  <c r="P65" i="7"/>
  <c r="Q65" i="7"/>
  <c r="C36" i="7"/>
  <c r="P116" i="7" l="1"/>
  <c r="F116" i="7"/>
  <c r="D116" i="7"/>
  <c r="Q116" i="7"/>
  <c r="M116" i="7"/>
  <c r="I116" i="7"/>
  <c r="E116" i="7"/>
  <c r="O116" i="7"/>
  <c r="K116" i="7"/>
  <c r="G116" i="7"/>
  <c r="C12" i="7"/>
  <c r="C35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C41" i="7"/>
  <c r="C25" i="7"/>
  <c r="H22" i="1"/>
  <c r="C74" i="7" l="1"/>
  <c r="D89" i="7"/>
  <c r="D117" i="7" s="1"/>
  <c r="E89" i="7"/>
  <c r="E117" i="7" s="1"/>
  <c r="F89" i="7"/>
  <c r="F117" i="7" s="1"/>
  <c r="G89" i="7"/>
  <c r="G117" i="7" s="1"/>
  <c r="H89" i="7"/>
  <c r="H117" i="7" s="1"/>
  <c r="I89" i="7"/>
  <c r="I117" i="7" s="1"/>
  <c r="J89" i="7"/>
  <c r="J117" i="7" s="1"/>
  <c r="K89" i="7"/>
  <c r="K117" i="7" s="1"/>
  <c r="L89" i="7"/>
  <c r="L117" i="7" s="1"/>
  <c r="M89" i="7"/>
  <c r="M117" i="7" s="1"/>
  <c r="N89" i="7"/>
  <c r="N117" i="7" s="1"/>
  <c r="O89" i="7"/>
  <c r="O117" i="7" s="1"/>
  <c r="P89" i="7"/>
  <c r="P117" i="7" s="1"/>
  <c r="Q89" i="7"/>
  <c r="Q117" i="7" s="1"/>
  <c r="C73" i="7"/>
  <c r="C121" i="1" l="1"/>
  <c r="C83" i="7"/>
  <c r="C84" i="7"/>
  <c r="C79" i="7" l="1"/>
  <c r="C78" i="7"/>
  <c r="C89" i="7" l="1"/>
  <c r="C117" i="7" s="1"/>
  <c r="C90" i="7"/>
  <c r="C44" i="7"/>
  <c r="C45" i="7"/>
  <c r="C7" i="7" l="1"/>
  <c r="C8" i="7"/>
  <c r="C21" i="7" s="1"/>
  <c r="C118" i="7" s="1"/>
  <c r="C13" i="1"/>
  <c r="C53" i="7" l="1"/>
  <c r="C49" i="7"/>
  <c r="E107" i="1" l="1"/>
  <c r="C27" i="7" l="1"/>
  <c r="C66" i="7" s="1"/>
  <c r="C115" i="7" s="1"/>
  <c r="C26" i="7"/>
  <c r="C20" i="2" l="1"/>
  <c r="C60" i="7" l="1"/>
  <c r="Q110" i="1" l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D114" i="1" l="1"/>
  <c r="E114" i="1"/>
  <c r="G114" i="1"/>
  <c r="H114" i="1"/>
  <c r="I114" i="1"/>
  <c r="J114" i="1"/>
  <c r="K114" i="1"/>
  <c r="L114" i="1"/>
  <c r="M114" i="1"/>
  <c r="N114" i="1"/>
  <c r="O114" i="1"/>
  <c r="P114" i="1"/>
  <c r="F122" i="7"/>
  <c r="C109" i="7" l="1"/>
  <c r="C111" i="7" s="1"/>
  <c r="C26" i="4" l="1"/>
  <c r="C19" i="1"/>
  <c r="C75" i="7" l="1"/>
  <c r="C66" i="1"/>
  <c r="C23" i="7" l="1"/>
  <c r="C122" i="7" s="1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C14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D61" i="1"/>
  <c r="E61" i="1"/>
  <c r="H61" i="1"/>
  <c r="I61" i="1"/>
  <c r="J61" i="1"/>
  <c r="K61" i="1"/>
  <c r="M61" i="1"/>
  <c r="N61" i="1"/>
  <c r="O61" i="1"/>
  <c r="P61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G107" i="1" l="1"/>
  <c r="Q38" i="3" l="1"/>
  <c r="K38" i="3"/>
  <c r="I38" i="3"/>
  <c r="G38" i="3"/>
  <c r="E38" i="3"/>
  <c r="C22" i="7"/>
  <c r="Q16" i="5"/>
  <c r="Q38" i="5" s="1"/>
  <c r="P16" i="5"/>
  <c r="P38" i="5" s="1"/>
  <c r="O16" i="5"/>
  <c r="O38" i="5" s="1"/>
  <c r="N16" i="5"/>
  <c r="N38" i="5" s="1"/>
  <c r="M16" i="5"/>
  <c r="M38" i="5" s="1"/>
  <c r="L16" i="5"/>
  <c r="L38" i="5" s="1"/>
  <c r="K16" i="5"/>
  <c r="K38" i="5" s="1"/>
  <c r="J16" i="5"/>
  <c r="J38" i="5" s="1"/>
  <c r="I16" i="5"/>
  <c r="H16" i="5"/>
  <c r="G16" i="5"/>
  <c r="F16" i="5"/>
  <c r="E16" i="5"/>
  <c r="E38" i="5" s="1"/>
  <c r="D16" i="5"/>
  <c r="D38" i="5" s="1"/>
  <c r="C9" i="5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9" i="4"/>
  <c r="Q16" i="3"/>
  <c r="P16" i="3"/>
  <c r="O16" i="3"/>
  <c r="N16" i="3"/>
  <c r="M16" i="3"/>
  <c r="L16" i="3"/>
  <c r="K16" i="3"/>
  <c r="J16" i="3"/>
  <c r="J38" i="3" s="1"/>
  <c r="I16" i="3"/>
  <c r="H16" i="3"/>
  <c r="H38" i="3" s="1"/>
  <c r="G16" i="3"/>
  <c r="F16" i="3"/>
  <c r="F38" i="3" s="1"/>
  <c r="E16" i="3"/>
  <c r="D16" i="3"/>
  <c r="D38" i="3" s="1"/>
  <c r="Q21" i="2" l="1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13" i="2"/>
  <c r="Q60" i="1"/>
  <c r="Q61" i="1"/>
  <c r="C28" i="1"/>
  <c r="C27" i="1"/>
  <c r="C26" i="1"/>
  <c r="J107" i="1" l="1"/>
  <c r="C42" i="1" l="1"/>
  <c r="Q88" i="7" l="1"/>
  <c r="F31" i="4"/>
  <c r="C48" i="1"/>
  <c r="C36" i="1"/>
  <c r="C62" i="1" l="1"/>
  <c r="D22" i="1"/>
  <c r="Q107" i="1" l="1"/>
  <c r="Q101" i="1"/>
  <c r="Q88" i="1"/>
  <c r="Q80" i="1"/>
  <c r="Q22" i="1"/>
  <c r="Q31" i="4" l="1"/>
  <c r="P31" i="4"/>
  <c r="O31" i="4"/>
  <c r="N31" i="4"/>
  <c r="M31" i="4"/>
  <c r="L31" i="4"/>
  <c r="K31" i="4"/>
  <c r="J31" i="4"/>
  <c r="I31" i="4"/>
  <c r="H31" i="4"/>
  <c r="G31" i="4"/>
  <c r="E31" i="4"/>
  <c r="D31" i="4"/>
  <c r="C30" i="4"/>
  <c r="H8" i="4" l="1"/>
  <c r="C35" i="2" l="1"/>
  <c r="C100" i="1"/>
  <c r="C99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98" i="1" l="1"/>
  <c r="C96" i="1"/>
  <c r="C94" i="1"/>
  <c r="C90" i="1"/>
  <c r="Q81" i="1"/>
  <c r="C76" i="1"/>
  <c r="C71" i="1"/>
  <c r="C15" i="4"/>
  <c r="C14" i="4"/>
  <c r="C58" i="1"/>
  <c r="C53" i="1"/>
  <c r="C52" i="1"/>
  <c r="C13" i="4"/>
  <c r="C47" i="1"/>
  <c r="C46" i="1"/>
  <c r="C19" i="2"/>
  <c r="C18" i="2"/>
  <c r="C17" i="2"/>
  <c r="C102" i="1" l="1"/>
  <c r="C81" i="1"/>
  <c r="C41" i="1"/>
  <c r="C35" i="1"/>
  <c r="P23" i="1"/>
  <c r="O23" i="1"/>
  <c r="N23" i="1"/>
  <c r="M23" i="1"/>
  <c r="L23" i="1"/>
  <c r="K23" i="1"/>
  <c r="J23" i="1"/>
  <c r="I23" i="1"/>
  <c r="H23" i="1"/>
  <c r="G23" i="1"/>
  <c r="F23" i="1"/>
  <c r="E23" i="1"/>
  <c r="P22" i="1"/>
  <c r="O22" i="1"/>
  <c r="N22" i="1"/>
  <c r="M22" i="1"/>
  <c r="L22" i="1"/>
  <c r="K22" i="1"/>
  <c r="J22" i="1"/>
  <c r="I22" i="1"/>
  <c r="G22" i="1"/>
  <c r="F22" i="1"/>
  <c r="E22" i="1"/>
  <c r="D23" i="1"/>
  <c r="C18" i="1"/>
  <c r="C61" i="1" l="1"/>
  <c r="C23" i="1"/>
  <c r="C101" i="7"/>
  <c r="K107" i="1" l="1"/>
  <c r="Q12" i="2" l="1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Q8" i="4"/>
  <c r="P8" i="4"/>
  <c r="O8" i="4"/>
  <c r="N8" i="4"/>
  <c r="M8" i="4"/>
  <c r="L8" i="4"/>
  <c r="K8" i="4"/>
  <c r="J8" i="4"/>
  <c r="I8" i="4"/>
  <c r="G8" i="4"/>
  <c r="F8" i="4"/>
  <c r="E8" i="4"/>
  <c r="D8" i="4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114" i="7"/>
  <c r="C113" i="7"/>
  <c r="C110" i="7"/>
  <c r="C108" i="7"/>
  <c r="C107" i="7"/>
  <c r="Q106" i="7"/>
  <c r="P106" i="7"/>
  <c r="O106" i="7"/>
  <c r="N106" i="7"/>
  <c r="M106" i="7"/>
  <c r="L106" i="7"/>
  <c r="K106" i="7"/>
  <c r="J106" i="7"/>
  <c r="I106" i="7"/>
  <c r="H106" i="7"/>
  <c r="G106" i="7"/>
  <c r="F106" i="7"/>
  <c r="E106" i="7"/>
  <c r="D106" i="7"/>
  <c r="C105" i="7"/>
  <c r="C104" i="7"/>
  <c r="C98" i="7"/>
  <c r="Q97" i="7"/>
  <c r="P97" i="7"/>
  <c r="O97" i="7"/>
  <c r="N97" i="7"/>
  <c r="M97" i="7"/>
  <c r="L97" i="7"/>
  <c r="K97" i="7"/>
  <c r="J97" i="7"/>
  <c r="I97" i="7"/>
  <c r="H97" i="7"/>
  <c r="G97" i="7"/>
  <c r="F97" i="7"/>
  <c r="E97" i="7"/>
  <c r="D97" i="7"/>
  <c r="C96" i="7"/>
  <c r="C95" i="7"/>
  <c r="C94" i="7"/>
  <c r="C93" i="7"/>
  <c r="P88" i="7"/>
  <c r="O88" i="7"/>
  <c r="N88" i="7"/>
  <c r="M88" i="7"/>
  <c r="L88" i="7"/>
  <c r="K88" i="7"/>
  <c r="J88" i="7"/>
  <c r="I88" i="7"/>
  <c r="H88" i="7"/>
  <c r="G88" i="7"/>
  <c r="F88" i="7"/>
  <c r="E88" i="7"/>
  <c r="D88" i="7"/>
  <c r="C82" i="7"/>
  <c r="C77" i="7"/>
  <c r="C72" i="7"/>
  <c r="C63" i="7"/>
  <c r="C54" i="7"/>
  <c r="C65" i="7" s="1"/>
  <c r="C116" i="7" s="1"/>
  <c r="C40" i="7"/>
  <c r="C37" i="7"/>
  <c r="C24" i="7"/>
  <c r="C15" i="7"/>
  <c r="C6" i="7"/>
  <c r="C36" i="5"/>
  <c r="C35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3" i="5"/>
  <c r="C32" i="5"/>
  <c r="C31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29" i="5"/>
  <c r="C28" i="5"/>
  <c r="C27" i="5"/>
  <c r="C26" i="5"/>
  <c r="Q25" i="5"/>
  <c r="P25" i="5"/>
  <c r="O25" i="5"/>
  <c r="N25" i="5"/>
  <c r="M25" i="5"/>
  <c r="L25" i="5"/>
  <c r="K25" i="5"/>
  <c r="J25" i="5"/>
  <c r="I25" i="5"/>
  <c r="I38" i="5" s="1"/>
  <c r="H25" i="5"/>
  <c r="H38" i="5" s="1"/>
  <c r="G25" i="5"/>
  <c r="G38" i="5" s="1"/>
  <c r="F25" i="5"/>
  <c r="F38" i="5" s="1"/>
  <c r="E25" i="5"/>
  <c r="D25" i="5"/>
  <c r="C24" i="5"/>
  <c r="C23" i="5"/>
  <c r="C22" i="5"/>
  <c r="C21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C19" i="5"/>
  <c r="C18" i="5"/>
  <c r="C17" i="5"/>
  <c r="C15" i="5"/>
  <c r="C14" i="5"/>
  <c r="C13" i="5"/>
  <c r="C12" i="5"/>
  <c r="C11" i="5"/>
  <c r="C10" i="5"/>
  <c r="C16" i="5" s="1"/>
  <c r="C7" i="5"/>
  <c r="C6" i="5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Q25" i="3"/>
  <c r="P25" i="3"/>
  <c r="P38" i="3" s="1"/>
  <c r="O25" i="3"/>
  <c r="O38" i="3" s="1"/>
  <c r="N25" i="3"/>
  <c r="N38" i="3" s="1"/>
  <c r="M25" i="3"/>
  <c r="M38" i="3" s="1"/>
  <c r="L25" i="3"/>
  <c r="L38" i="3" s="1"/>
  <c r="K25" i="3"/>
  <c r="J25" i="3"/>
  <c r="I25" i="3"/>
  <c r="H25" i="3"/>
  <c r="G25" i="3"/>
  <c r="F25" i="3"/>
  <c r="E25" i="3"/>
  <c r="D25" i="3"/>
  <c r="C20" i="3"/>
  <c r="C12" i="3"/>
  <c r="C36" i="4"/>
  <c r="C7" i="4"/>
  <c r="C6" i="4"/>
  <c r="C71" i="7" l="1"/>
  <c r="C88" i="7"/>
  <c r="C17" i="7"/>
  <c r="C34" i="5"/>
  <c r="C8" i="5"/>
  <c r="C112" i="7"/>
  <c r="C8" i="4"/>
  <c r="C97" i="7"/>
  <c r="C106" i="7"/>
  <c r="C30" i="5"/>
  <c r="C25" i="5"/>
  <c r="C38" i="5" s="1"/>
  <c r="C11" i="2"/>
  <c r="C10" i="2"/>
  <c r="C17" i="1"/>
  <c r="C12" i="1"/>
  <c r="C22" i="1" l="1"/>
  <c r="C12" i="2"/>
  <c r="C27" i="4"/>
  <c r="C43" i="2" l="1"/>
  <c r="C42" i="2"/>
  <c r="C28" i="4"/>
  <c r="C108" i="1" l="1"/>
  <c r="C29" i="4"/>
  <c r="C31" i="4" s="1"/>
  <c r="C23" i="4"/>
  <c r="C113" i="1"/>
  <c r="P107" i="1"/>
  <c r="O107" i="1"/>
  <c r="N107" i="1"/>
  <c r="M107" i="1"/>
  <c r="L107" i="1"/>
  <c r="I107" i="1"/>
  <c r="H107" i="1"/>
  <c r="F107" i="1"/>
  <c r="D107" i="1"/>
  <c r="C109" i="1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29" i="3"/>
  <c r="C28" i="3"/>
  <c r="C27" i="3"/>
  <c r="C26" i="3"/>
  <c r="C34" i="2"/>
  <c r="C33" i="2"/>
  <c r="C97" i="1"/>
  <c r="C95" i="1"/>
  <c r="C32" i="2"/>
  <c r="C93" i="1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P35" i="4"/>
  <c r="P25" i="4"/>
  <c r="P20" i="4"/>
  <c r="P20" i="3"/>
  <c r="C38" i="4"/>
  <c r="C37" i="4"/>
  <c r="Q35" i="4"/>
  <c r="O35" i="4"/>
  <c r="N35" i="4"/>
  <c r="M35" i="4"/>
  <c r="L35" i="4"/>
  <c r="K35" i="4"/>
  <c r="J35" i="4"/>
  <c r="I35" i="4"/>
  <c r="H35" i="4"/>
  <c r="G35" i="4"/>
  <c r="F35" i="4"/>
  <c r="E35" i="4"/>
  <c r="D35" i="4"/>
  <c r="C34" i="4"/>
  <c r="C33" i="4"/>
  <c r="C32" i="4"/>
  <c r="Q25" i="4"/>
  <c r="O25" i="4"/>
  <c r="N25" i="4"/>
  <c r="M25" i="4"/>
  <c r="L25" i="4"/>
  <c r="K25" i="4"/>
  <c r="J25" i="4"/>
  <c r="I25" i="4"/>
  <c r="H25" i="4"/>
  <c r="G25" i="4"/>
  <c r="F25" i="4"/>
  <c r="E25" i="4"/>
  <c r="D25" i="4"/>
  <c r="C24" i="4"/>
  <c r="C22" i="4"/>
  <c r="C21" i="4"/>
  <c r="Q20" i="4"/>
  <c r="O20" i="4"/>
  <c r="N20" i="4"/>
  <c r="M20" i="4"/>
  <c r="L20" i="4"/>
  <c r="K20" i="4"/>
  <c r="J20" i="4"/>
  <c r="I20" i="4"/>
  <c r="H20" i="4"/>
  <c r="G20" i="4"/>
  <c r="F20" i="4"/>
  <c r="E20" i="4"/>
  <c r="D20" i="4"/>
  <c r="C19" i="4"/>
  <c r="C18" i="4"/>
  <c r="C17" i="4"/>
  <c r="C12" i="4"/>
  <c r="C11" i="4"/>
  <c r="C10" i="4"/>
  <c r="C36" i="3"/>
  <c r="C33" i="3"/>
  <c r="C32" i="3"/>
  <c r="C31" i="3"/>
  <c r="C24" i="3"/>
  <c r="C23" i="3"/>
  <c r="C22" i="3"/>
  <c r="C21" i="3"/>
  <c r="Q20" i="3"/>
  <c r="O20" i="3"/>
  <c r="N20" i="3"/>
  <c r="M20" i="3"/>
  <c r="L20" i="3"/>
  <c r="K20" i="3"/>
  <c r="J20" i="3"/>
  <c r="I20" i="3"/>
  <c r="H20" i="3"/>
  <c r="G20" i="3"/>
  <c r="F20" i="3"/>
  <c r="E20" i="3"/>
  <c r="D20" i="3"/>
  <c r="C19" i="3"/>
  <c r="C18" i="3"/>
  <c r="C11" i="3"/>
  <c r="C10" i="3"/>
  <c r="C16" i="3" s="1"/>
  <c r="C7" i="3"/>
  <c r="C6" i="3"/>
  <c r="C41" i="2"/>
  <c r="Q40" i="2"/>
  <c r="C39" i="2"/>
  <c r="C38" i="2"/>
  <c r="C37" i="2"/>
  <c r="C31" i="2"/>
  <c r="C29" i="2"/>
  <c r="C28" i="2"/>
  <c r="C27" i="2"/>
  <c r="C26" i="2"/>
  <c r="Q25" i="2"/>
  <c r="C24" i="2"/>
  <c r="C23" i="2"/>
  <c r="C22" i="2"/>
  <c r="C15" i="2"/>
  <c r="C21" i="2" s="1"/>
  <c r="C14" i="2"/>
  <c r="C34" i="1"/>
  <c r="C40" i="1"/>
  <c r="C65" i="1"/>
  <c r="C70" i="1"/>
  <c r="C75" i="1"/>
  <c r="C84" i="1"/>
  <c r="C85" i="1"/>
  <c r="C86" i="1"/>
  <c r="C87" i="1"/>
  <c r="C89" i="1"/>
  <c r="C103" i="1"/>
  <c r="C104" i="1"/>
  <c r="C106" i="1"/>
  <c r="C110" i="1" l="1"/>
  <c r="C60" i="1"/>
  <c r="C16" i="4"/>
  <c r="C8" i="3"/>
  <c r="C101" i="1"/>
  <c r="C36" i="2"/>
  <c r="C80" i="1"/>
  <c r="C25" i="3"/>
  <c r="C34" i="3"/>
  <c r="C20" i="4"/>
  <c r="C30" i="3"/>
  <c r="C107" i="1"/>
  <c r="C35" i="3"/>
  <c r="C25" i="4"/>
  <c r="C35" i="4"/>
  <c r="C40" i="2"/>
  <c r="C30" i="2"/>
  <c r="C88" i="1"/>
  <c r="C25" i="2"/>
  <c r="C17" i="3"/>
  <c r="C38" i="3" l="1"/>
  <c r="C39" i="4"/>
  <c r="C116" i="1"/>
  <c r="Q36" i="2"/>
  <c r="L36" i="2"/>
  <c r="D36" i="2"/>
  <c r="K36" i="2"/>
  <c r="N36" i="2"/>
  <c r="F36" i="2"/>
  <c r="I36" i="2"/>
  <c r="J36" i="2"/>
  <c r="E36" i="2"/>
  <c r="G36" i="2"/>
  <c r="P36" i="2"/>
  <c r="H36" i="2"/>
  <c r="O36" i="2"/>
  <c r="M36" i="2"/>
</calcChain>
</file>

<file path=xl/sharedStrings.xml><?xml version="1.0" encoding="utf-8"?>
<sst xmlns="http://schemas.openxmlformats.org/spreadsheetml/2006/main" count="550" uniqueCount="129">
  <si>
    <t>Найменування розпорядника (одержувача) бюджетних коштів</t>
  </si>
  <si>
    <t>Всього</t>
  </si>
  <si>
    <t>Заробітна плата</t>
  </si>
  <si>
    <t>Нарахування на зарплату</t>
  </si>
  <si>
    <t>Предмети, матеріали, обладнання, інвентар</t>
  </si>
  <si>
    <t>Медикаменти та перев’язувальні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</si>
  <si>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</si>
  <si>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</si>
  <si>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</si>
  <si>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</si>
  <si>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</si>
  <si>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</si>
  <si>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</si>
  <si>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</si>
  <si>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Кількість посад (шт. один.)</t>
  </si>
  <si>
    <t>в тому числі за економічною класифікацією видатків</t>
  </si>
  <si>
    <t>Капітальні видатки</t>
  </si>
  <si>
    <t>тис.грн.</t>
  </si>
  <si>
    <t xml:space="preserve">Гримайлівська санаторна загальноосвітня школа-інтернат І-ІІІ ступенів  Тернопільської обласної ради  </t>
  </si>
  <si>
    <t>Коропецький   обласний    ліцей-інтернат  з посиленою військово-фізичною підготовкою</t>
  </si>
  <si>
    <t>Тернопільський обласний центр еколого-натуралістичної творчості учнівської молоді</t>
  </si>
  <si>
    <t>Тернопільський обласний комунальний   центр туризму,  краєзнавства, спорту та екскурсій учнівської молоді</t>
  </si>
  <si>
    <t>Тернопільський обласний комунальний  центр науково-технічної творчості школярів та учнівської молоді</t>
  </si>
  <si>
    <t>Тернопільський обласний комунальний інститут післядипломної педагогічної освіти</t>
  </si>
  <si>
    <t>інші</t>
  </si>
  <si>
    <t>інші поточні</t>
  </si>
  <si>
    <t>інші поточні видатки</t>
  </si>
  <si>
    <t>по закладах освіти обласного підпорядкування (без ПТНЗ)</t>
  </si>
  <si>
    <t>Обсяги асигнувань, тис.грн</t>
  </si>
  <si>
    <t>2.2. Обсяги асигнувань від плати за оренду майна бюджетних установ
по закладах освіти обласного підпорядкування (без ПТНЗ)</t>
  </si>
  <si>
    <t>2.4. Обсяги асигнувань від коштів, що отримують бюджетні установи від підприємств, організацій, фізичних осіб для виконання цільових заходів
по закладах освіти обласного підпорядкування (без ПТНЗ)</t>
  </si>
  <si>
    <t>КПК</t>
  </si>
  <si>
    <t>Кременецька обласна гуманітарно-педагогічна академія імені Тараса Шевченка</t>
  </si>
  <si>
    <t>2.5. Обсяги асигнувань від інших надходжень спеціального фонду (видатки розвитку)
по закладах освіти обласного підпорядкування (без ПТНЗ)</t>
  </si>
  <si>
    <t>О.З.ХОМА</t>
  </si>
  <si>
    <t>Разом по КПК 0611120</t>
  </si>
  <si>
    <t>Разом по КПК 0611070</t>
  </si>
  <si>
    <t>Централізована бухгалтерія ПТО</t>
  </si>
  <si>
    <t>Інші прогами та заходи</t>
  </si>
  <si>
    <t>Разом по КПК 611070</t>
  </si>
  <si>
    <t>Інші програми та заходи</t>
  </si>
  <si>
    <t>2.3. Обсяги асигнувань від благодійних внесків, грантів і дарунків 
по закладах освіти обласного підпорядкування (без ПТНЗ)</t>
  </si>
  <si>
    <t>Разом по КПК 0611022</t>
  </si>
  <si>
    <t>Разом по КПК 0611023</t>
  </si>
  <si>
    <t xml:space="preserve">                 КПК 0611033</t>
  </si>
  <si>
    <t>Разом по КПК 611022</t>
  </si>
  <si>
    <t>Разом по КПК 611023</t>
  </si>
  <si>
    <t xml:space="preserve">Збаразький ліцей Тернопільської обласної ради </t>
  </si>
  <si>
    <t>Тернопільська  спеціальна школа Тернопільської обласної ради</t>
  </si>
  <si>
    <t>Новосільська спеціальна школа Тернопільської обласної ради</t>
  </si>
  <si>
    <t>Тернопільський обласний ліцей "Знамення"</t>
  </si>
  <si>
    <t>Разом по КПК 0611025</t>
  </si>
  <si>
    <t xml:space="preserve">                 КПК 0611035</t>
  </si>
  <si>
    <t>Разом по КПК 0611101</t>
  </si>
  <si>
    <t>Разом по КПК 0611102</t>
  </si>
  <si>
    <t>Разом по КПК 611025</t>
  </si>
  <si>
    <t>Разом по КПК 611120</t>
  </si>
  <si>
    <t>Струсівський обласний мистецький ліцей</t>
  </si>
  <si>
    <t>Теребовлянський навчально-реабілітаційний центр</t>
  </si>
  <si>
    <t>Директор департаменту освіти і науки облдержадміністрації</t>
  </si>
  <si>
    <t>Тернопільськаий навчально-реабілітаційний центр Тернопільської обласної ради</t>
  </si>
  <si>
    <t>Теребовлянський академічний ліцей імені Ярослави Стецько</t>
  </si>
  <si>
    <t xml:space="preserve">Державний заклад післядипломної освіти "Тернопільський регіональний центр  підвищення кваліфікації"  </t>
  </si>
  <si>
    <t>Тернопільський фаховий коледж харчових технологій і торгівлі</t>
  </si>
  <si>
    <t>Збаразький ліцей Тернопільської обласної ради</t>
  </si>
  <si>
    <t>Теребовлянський академічний ліцей ім. Я. Стецько</t>
  </si>
  <si>
    <t>Заліщицький навчально-реабілітаційний центр Тернопільської обласної ради</t>
  </si>
  <si>
    <t>Чортківський гуманітарно-педагогічний фаховий коледж ім. О. Барвінського</t>
  </si>
  <si>
    <t>Комунальна установа Тернопільської обласної ради "Центр аналітично-методичного та матеріально-технічного забезпечення розвитку освітніх закладів області"</t>
  </si>
  <si>
    <t>Комунальна установа Тернопільської бласної ради "Центр аналітично-методичного та матеріально-технічного забезпечення розвитку освітніх закладів області"</t>
  </si>
  <si>
    <t>Струсівська обласний мистецький ліцей</t>
  </si>
  <si>
    <t>Бережанський ліцей Тернопільської обласної ради</t>
  </si>
  <si>
    <t>Кременецький лісотехнічний фаховий коледж</t>
  </si>
  <si>
    <t xml:space="preserve">Новосільська спеціальна школа Тернопільської обласної ради </t>
  </si>
  <si>
    <t xml:space="preserve">Теребовлянський навчально-реабілітаційний центр </t>
  </si>
  <si>
    <t>Тернопільське обласне комунальне територіальне відділення Малої академії наук України</t>
  </si>
  <si>
    <t>Борщівський агротехнічний фаховий коледж</t>
  </si>
  <si>
    <t xml:space="preserve">Кременецька обласна гуманітарно-педагогічна академія імені Тараса Шевченка </t>
  </si>
  <si>
    <t xml:space="preserve"> </t>
  </si>
  <si>
    <t>Інші програми та заходи:</t>
  </si>
  <si>
    <t xml:space="preserve">Інші програми та заходи </t>
  </si>
  <si>
    <t xml:space="preserve">                 КПК 0611032</t>
  </si>
  <si>
    <t>ф.4.1 Надходження коштів, отриманих , як плата за послуги по закладах освіти обласного підпорядкування (без ПТНЗ)</t>
  </si>
  <si>
    <t>ф.4.2</t>
  </si>
  <si>
    <t>Разом по ГРК 0611272</t>
  </si>
  <si>
    <t>Разом по ГРК 0611271</t>
  </si>
  <si>
    <t>4.3-ф.</t>
  </si>
  <si>
    <t>Разом по ГРК 0611141</t>
  </si>
  <si>
    <t xml:space="preserve">                 КПК 0611200</t>
  </si>
  <si>
    <t xml:space="preserve">Гримайлівська санаторна загальноосвітня школа-інтернат І-ІІІ ступенів  Тернопільської обласної ради (ліквідаційний баланс) </t>
  </si>
  <si>
    <t>Разом по КПК 0611292</t>
  </si>
  <si>
    <t>Разом по КПК 0611291</t>
  </si>
  <si>
    <t xml:space="preserve">   </t>
  </si>
  <si>
    <t xml:space="preserve">    </t>
  </si>
  <si>
    <t>Всього по КПК 0611291</t>
  </si>
  <si>
    <t>Всього по КПК 0611292</t>
  </si>
  <si>
    <t xml:space="preserve">                                                                                             </t>
  </si>
  <si>
    <t xml:space="preserve">                 КПК 0611600</t>
  </si>
  <si>
    <t>Разом по КПК 0611403</t>
  </si>
  <si>
    <t>Разом по ГРК 0611600</t>
  </si>
  <si>
    <t>Разом по КПК 0611184</t>
  </si>
  <si>
    <t>Разом по КПК 0611183</t>
  </si>
  <si>
    <t xml:space="preserve">  </t>
  </si>
  <si>
    <t>екологи</t>
  </si>
  <si>
    <t>148,5-ман</t>
  </si>
  <si>
    <t>ман</t>
  </si>
  <si>
    <t xml:space="preserve">туристи </t>
  </si>
  <si>
    <t>техніки</t>
  </si>
  <si>
    <t>35,0-техніки</t>
  </si>
  <si>
    <t xml:space="preserve">токіппо </t>
  </si>
  <si>
    <t>Тернопільський обласний навчально-реабілітаційний центр ТОР</t>
  </si>
  <si>
    <t>-</t>
  </si>
  <si>
    <t>+</t>
  </si>
  <si>
    <t>Разом по КПК 0611279</t>
  </si>
  <si>
    <t>Разом по КПК 0611402</t>
  </si>
  <si>
    <t>Всього по КПК 0611403</t>
  </si>
  <si>
    <t>Всього по КПК 0611184</t>
  </si>
  <si>
    <t>Всього по КПК 0611183</t>
  </si>
  <si>
    <t>Всього по КПК 0611402</t>
  </si>
  <si>
    <t>немає форм</t>
  </si>
  <si>
    <t>284,9-тур</t>
  </si>
  <si>
    <t>58,3-екол</t>
  </si>
  <si>
    <t>кутор</t>
  </si>
  <si>
    <t>Разом по ГРК 0611702</t>
  </si>
  <si>
    <t>314,-кутор</t>
  </si>
  <si>
    <t>661,2-токіппо</t>
  </si>
  <si>
    <t xml:space="preserve">                 КПК 0611702</t>
  </si>
  <si>
    <t>Разом по КПК 0611501</t>
  </si>
  <si>
    <t>Всього по КПК 0611279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</si>
</sst>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  <font>
      <b/>
      <sz val="10.5"/>
      <color theme="1"/>
      <name val="Calibri"/>
      <family val="2"/>
      <charset val="204"/>
      <scheme val="minor"/>
    </font>
    <font>
      <sz val="10.5"/>
      <name val="Calibri"/>
      <family val="2"/>
      <charset val="204"/>
      <scheme val="minor"/>
    </font>
    <font>
      <sz val="10.5"/>
      <color rgb="FF006100"/>
      <name val="Calibri"/>
      <family val="2"/>
      <charset val="204"/>
      <scheme val="minor"/>
    </font>
    <font>
      <sz val="10.5"/>
      <color rgb="FFFF0000"/>
      <name val="Calibri"/>
      <family val="2"/>
      <charset val="204"/>
      <scheme val="minor"/>
    </font>
    <font>
      <sz val="10.5"/>
      <color rgb="FF9C6500"/>
      <name val="Calibri"/>
      <family val="2"/>
      <charset val="204"/>
      <scheme val="minor"/>
    </font>
    <font>
      <sz val="10.5"/>
      <color rgb="FF9C0006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11" fillId="5" borderId="0" applyNumberFormat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horizontal="left" vertical="center" textRotation="90" wrapText="1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5" fillId="0" borderId="2" xfId="0" applyFont="1" applyFill="1" applyBorder="1" applyAlignment="1">
      <alignment horizontal="left" vertical="center" wrapText="1"/>
    </xf>
    <xf numFmtId="0" fontId="0" fillId="0" borderId="2" xfId="0" applyFill="1" applyBorder="1"/>
    <xf numFmtId="0" fontId="0" fillId="0" borderId="0" xfId="0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0" fillId="0" borderId="1" xfId="0" applyNumberFormat="1" applyBorder="1"/>
    <xf numFmtId="164" fontId="0" fillId="2" borderId="1" xfId="0" applyNumberFormat="1" applyFill="1" applyBorder="1"/>
    <xf numFmtId="0" fontId="1" fillId="0" borderId="1" xfId="0" applyFont="1" applyBorder="1"/>
    <xf numFmtId="0" fontId="7" fillId="3" borderId="0" xfId="1"/>
    <xf numFmtId="0" fontId="5" fillId="0" borderId="1" xfId="0" applyFont="1" applyFill="1" applyBorder="1" applyAlignment="1">
      <alignment horizontal="left" vertical="center" wrapText="1"/>
    </xf>
    <xf numFmtId="0" fontId="9" fillId="0" borderId="0" xfId="0" applyFont="1"/>
    <xf numFmtId="0" fontId="0" fillId="0" borderId="1" xfId="0" applyFill="1" applyBorder="1"/>
    <xf numFmtId="0" fontId="0" fillId="0" borderId="4" xfId="0" applyBorder="1"/>
    <xf numFmtId="0" fontId="6" fillId="0" borderId="5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2" fillId="0" borderId="0" xfId="0" applyFont="1"/>
    <xf numFmtId="0" fontId="6" fillId="2" borderId="1" xfId="0" applyFont="1" applyFill="1" applyBorder="1" applyAlignment="1">
      <alignment horizontal="left" vertical="center" wrapText="1"/>
    </xf>
    <xf numFmtId="0" fontId="0" fillId="2" borderId="3" xfId="0" applyFill="1" applyBorder="1"/>
    <xf numFmtId="0" fontId="6" fillId="6" borderId="1" xfId="0" applyFont="1" applyFill="1" applyBorder="1" applyAlignment="1">
      <alignment horizontal="left" vertical="center" wrapText="1"/>
    </xf>
    <xf numFmtId="0" fontId="7" fillId="0" borderId="0" xfId="1" applyFill="1"/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/>
    <xf numFmtId="0" fontId="12" fillId="0" borderId="1" xfId="0" applyFont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164" fontId="12" fillId="2" borderId="1" xfId="0" applyNumberFormat="1" applyFont="1" applyFill="1" applyBorder="1"/>
    <xf numFmtId="164" fontId="12" fillId="0" borderId="1" xfId="0" applyNumberFormat="1" applyFont="1" applyBorder="1"/>
    <xf numFmtId="0" fontId="12" fillId="0" borderId="0" xfId="0" applyFont="1" applyFill="1" applyBorder="1"/>
    <xf numFmtId="0" fontId="12" fillId="0" borderId="0" xfId="0" applyFont="1" applyFill="1"/>
    <xf numFmtId="0" fontId="12" fillId="0" borderId="1" xfId="0" applyFont="1" applyBorder="1"/>
    <xf numFmtId="0" fontId="12" fillId="0" borderId="0" xfId="0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12" fillId="0" borderId="3" xfId="0" applyFont="1" applyFill="1" applyBorder="1"/>
    <xf numFmtId="0" fontId="12" fillId="0" borderId="0" xfId="0" applyFont="1" applyBorder="1"/>
    <xf numFmtId="0" fontId="15" fillId="0" borderId="0" xfId="1" applyFont="1" applyFill="1"/>
    <xf numFmtId="0" fontId="12" fillId="0" borderId="0" xfId="0" applyFont="1" applyFill="1" applyBorder="1" applyAlignment="1">
      <alignment horizontal="center"/>
    </xf>
    <xf numFmtId="1" fontId="12" fillId="0" borderId="0" xfId="0" applyNumberFormat="1" applyFont="1" applyFill="1" applyBorder="1"/>
    <xf numFmtId="164" fontId="12" fillId="0" borderId="0" xfId="0" applyNumberFormat="1" applyFont="1" applyFill="1" applyBorder="1"/>
    <xf numFmtId="164" fontId="12" fillId="0" borderId="0" xfId="0" applyNumberFormat="1" applyFont="1"/>
    <xf numFmtId="164" fontId="12" fillId="0" borderId="3" xfId="0" applyNumberFormat="1" applyFont="1" applyFill="1" applyBorder="1"/>
    <xf numFmtId="0" fontId="15" fillId="0" borderId="3" xfId="1" applyFont="1" applyFill="1" applyBorder="1"/>
    <xf numFmtId="0" fontId="15" fillId="0" borderId="0" xfId="1" applyFont="1" applyFill="1" applyBorder="1"/>
    <xf numFmtId="0" fontId="14" fillId="0" borderId="0" xfId="0" applyFont="1"/>
    <xf numFmtId="0" fontId="17" fillId="0" borderId="3" xfId="3" applyFont="1" applyFill="1" applyBorder="1"/>
    <xf numFmtId="164" fontId="12" fillId="0" borderId="0" xfId="0" applyNumberFormat="1" applyFont="1" applyBorder="1"/>
    <xf numFmtId="0" fontId="15" fillId="3" borderId="0" xfId="1" applyFont="1"/>
    <xf numFmtId="0" fontId="18" fillId="4" borderId="0" xfId="2" applyFont="1"/>
    <xf numFmtId="164" fontId="16" fillId="0" borderId="0" xfId="0" applyNumberFormat="1" applyFont="1"/>
    <xf numFmtId="0" fontId="2" fillId="0" borderId="1" xfId="0" applyFont="1" applyFill="1" applyBorder="1"/>
    <xf numFmtId="0" fontId="19" fillId="0" borderId="1" xfId="0" applyFont="1" applyFill="1" applyBorder="1"/>
    <xf numFmtId="0" fontId="2" fillId="0" borderId="1" xfId="0" applyFont="1" applyBorder="1"/>
    <xf numFmtId="0" fontId="20" fillId="0" borderId="1" xfId="0" applyFont="1" applyFill="1" applyBorder="1"/>
    <xf numFmtId="0" fontId="21" fillId="0" borderId="1" xfId="0" applyFont="1" applyBorder="1"/>
    <xf numFmtId="164" fontId="22" fillId="2" borderId="1" xfId="0" applyNumberFormat="1" applyFont="1" applyFill="1" applyBorder="1"/>
    <xf numFmtId="164" fontId="22" fillId="0" borderId="1" xfId="0" applyNumberFormat="1" applyFont="1" applyBorder="1"/>
    <xf numFmtId="164" fontId="22" fillId="6" borderId="1" xfId="0" applyNumberFormat="1" applyFont="1" applyFill="1" applyBorder="1"/>
    <xf numFmtId="164" fontId="22" fillId="0" borderId="1" xfId="0" applyNumberFormat="1" applyFont="1" applyFill="1" applyBorder="1"/>
    <xf numFmtId="164" fontId="24" fillId="2" borderId="1" xfId="0" applyNumberFormat="1" applyFont="1" applyFill="1" applyBorder="1"/>
    <xf numFmtId="0" fontId="2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7" borderId="1" xfId="0" applyFont="1" applyFill="1" applyBorder="1"/>
    <xf numFmtId="0" fontId="4" fillId="7" borderId="1" xfId="0" applyFont="1" applyFill="1" applyBorder="1" applyAlignment="1">
      <alignment horizontal="left" vertical="center" wrapText="1"/>
    </xf>
    <xf numFmtId="0" fontId="2" fillId="8" borderId="1" xfId="0" applyFont="1" applyFill="1" applyBorder="1"/>
    <xf numFmtId="164" fontId="23" fillId="8" borderId="1" xfId="0" applyNumberFormat="1" applyFont="1" applyFill="1" applyBorder="1"/>
    <xf numFmtId="0" fontId="19" fillId="8" borderId="1" xfId="0" applyFont="1" applyFill="1" applyBorder="1"/>
    <xf numFmtId="164" fontId="22" fillId="8" borderId="1" xfId="0" applyNumberFormat="1" applyFont="1" applyFill="1" applyBorder="1"/>
    <xf numFmtId="0" fontId="26" fillId="0" borderId="1" xfId="0" applyFont="1" applyFill="1" applyBorder="1" applyAlignment="1">
      <alignment horizontal="left" vertical="center" wrapText="1"/>
    </xf>
    <xf numFmtId="0" fontId="0" fillId="2" borderId="1" xfId="0" applyFont="1" applyFill="1" applyBorder="1"/>
    <xf numFmtId="0" fontId="1" fillId="7" borderId="1" xfId="0" applyFont="1" applyFill="1" applyBorder="1" applyAlignment="1">
      <alignment horizontal="center" vertical="top" wrapText="1"/>
    </xf>
    <xf numFmtId="0" fontId="0" fillId="7" borderId="1" xfId="0" applyFont="1" applyFill="1" applyBorder="1" applyAlignment="1">
      <alignment horizontal="center"/>
    </xf>
    <xf numFmtId="0" fontId="0" fillId="7" borderId="1" xfId="0" applyFont="1" applyFill="1" applyBorder="1"/>
    <xf numFmtId="0" fontId="0" fillId="7" borderId="2" xfId="0" applyFont="1" applyFill="1" applyBorder="1"/>
    <xf numFmtId="0" fontId="0" fillId="7" borderId="0" xfId="0" applyFont="1" applyFill="1"/>
    <xf numFmtId="0" fontId="2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</cellXfs>
  <cellStyles count="4">
    <cellStyle name="Нейтральный" xfId="3" builtinId="28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30"/>
  <sheetViews>
    <sheetView topLeftCell="A4" zoomScale="110" zoomScaleNormal="110" workbookViewId="0">
      <pane xSplit="2" ySplit="8" topLeftCell="C96" activePane="bottomRight" state="frozen"/>
      <selection activeCell="A4" sqref="A4"/>
      <selection pane="topRight" activeCell="C4" sqref="C4"/>
      <selection pane="bottomLeft" activeCell="A12" sqref="A12"/>
      <selection pane="bottomRight" activeCell="W105" sqref="W105"/>
    </sheetView>
  </sheetViews>
  <sheetFormatPr defaultRowHeight="20.25" customHeight="1" x14ac:dyDescent="0.25"/>
  <cols>
    <col min="1" max="1" width="7.85546875" style="30" customWidth="1"/>
    <col min="2" max="2" width="42.140625" style="30" customWidth="1"/>
    <col min="3" max="3" width="9.7109375" style="30" customWidth="1"/>
    <col min="4" max="4" width="9.42578125" style="30" customWidth="1"/>
    <col min="5" max="5" width="12.5703125" style="30" customWidth="1"/>
    <col min="6" max="6" width="9.5703125" style="30" customWidth="1"/>
    <col min="7" max="7" width="8.42578125" style="30" customWidth="1"/>
    <col min="8" max="8" width="7.42578125" style="30" customWidth="1"/>
    <col min="9" max="9" width="6.85546875" style="30" customWidth="1"/>
    <col min="10" max="10" width="7.7109375" style="30" customWidth="1"/>
    <col min="11" max="11" width="8.140625" style="30" customWidth="1"/>
    <col min="12" max="12" width="7.42578125" style="30" customWidth="1"/>
    <col min="13" max="13" width="9" style="30" customWidth="1"/>
    <col min="14" max="14" width="7.42578125" style="30" customWidth="1"/>
    <col min="15" max="15" width="8.140625" style="30" customWidth="1"/>
    <col min="16" max="16" width="9.28515625" style="30" customWidth="1"/>
    <col min="17" max="17" width="8.85546875" style="30" customWidth="1"/>
    <col min="18" max="16384" width="9.140625" style="30"/>
  </cols>
  <sheetData>
    <row r="1" spans="1:20" ht="0.75" customHeight="1" x14ac:dyDescent="0.25"/>
    <row r="2" spans="1:20" ht="16.5" customHeight="1" x14ac:dyDescent="0.25">
      <c r="K2" s="76"/>
      <c r="L2" s="76"/>
      <c r="M2" s="76"/>
      <c r="N2" s="76"/>
      <c r="O2" s="76"/>
      <c r="P2" s="76"/>
      <c r="Q2" s="76"/>
    </row>
    <row r="3" spans="1:20" ht="13.5" customHeight="1" x14ac:dyDescent="0.25">
      <c r="K3" s="77"/>
      <c r="L3" s="77"/>
      <c r="M3" s="77"/>
      <c r="N3" s="77"/>
      <c r="O3" s="77"/>
      <c r="P3" s="77"/>
      <c r="Q3" s="77"/>
    </row>
    <row r="4" spans="1:20" ht="18" customHeight="1" x14ac:dyDescent="0.25">
      <c r="L4" s="78"/>
      <c r="M4" s="78"/>
      <c r="N4" s="78"/>
      <c r="O4" s="78"/>
      <c r="P4" s="31"/>
      <c r="Q4" s="32"/>
    </row>
    <row r="5" spans="1:20" ht="11.25" hidden="1" customHeight="1" x14ac:dyDescent="0.25"/>
    <row r="6" spans="1:20" ht="20.25" customHeight="1" x14ac:dyDescent="0.25">
      <c r="A6" s="79" t="s">
        <v>92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</row>
    <row r="7" spans="1:20" ht="17.25" customHeight="1" x14ac:dyDescent="0.25">
      <c r="B7" s="30" t="s">
        <v>27</v>
      </c>
    </row>
    <row r="8" spans="1:20" ht="14.25" customHeight="1" x14ac:dyDescent="0.25">
      <c r="A8" s="80" t="s">
        <v>31</v>
      </c>
      <c r="B8" s="80" t="s">
        <v>0</v>
      </c>
      <c r="C8" s="81" t="s">
        <v>28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 t="s">
        <v>14</v>
      </c>
    </row>
    <row r="9" spans="1:20" ht="12.75" customHeight="1" x14ac:dyDescent="0.25">
      <c r="A9" s="80"/>
      <c r="B9" s="80"/>
      <c r="C9" s="80" t="s">
        <v>1</v>
      </c>
      <c r="D9" s="81" t="s">
        <v>15</v>
      </c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</row>
    <row r="10" spans="1:20" ht="37.5" customHeight="1" x14ac:dyDescent="0.25">
      <c r="A10" s="80"/>
      <c r="B10" s="80"/>
      <c r="C10" s="80"/>
      <c r="D10" s="33" t="s">
        <v>2</v>
      </c>
      <c r="E10" s="33" t="s">
        <v>3</v>
      </c>
      <c r="F10" s="33" t="s">
        <v>4</v>
      </c>
      <c r="G10" s="33" t="s">
        <v>5</v>
      </c>
      <c r="H10" s="33" t="s">
        <v>6</v>
      </c>
      <c r="I10" s="33" t="s">
        <v>7</v>
      </c>
      <c r="J10" s="33" t="s">
        <v>8</v>
      </c>
      <c r="K10" s="33" t="s">
        <v>9</v>
      </c>
      <c r="L10" s="33" t="s">
        <v>10</v>
      </c>
      <c r="M10" s="33" t="s">
        <v>11</v>
      </c>
      <c r="N10" s="33" t="s">
        <v>12</v>
      </c>
      <c r="O10" s="33" t="s">
        <v>13</v>
      </c>
      <c r="P10" s="33" t="s">
        <v>24</v>
      </c>
      <c r="Q10" s="81"/>
      <c r="R10" s="34"/>
      <c r="S10" s="35" t="s">
        <v>93</v>
      </c>
      <c r="T10" s="36" t="s">
        <v>92</v>
      </c>
    </row>
    <row r="11" spans="1:20" s="39" customFormat="1" ht="20.25" customHeight="1" x14ac:dyDescent="0.25">
      <c r="A11" s="37">
        <v>1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/>
      <c r="M11" s="37">
        <v>13</v>
      </c>
      <c r="N11" s="37">
        <v>14</v>
      </c>
      <c r="O11" s="37">
        <v>15</v>
      </c>
      <c r="P11" s="38"/>
      <c r="Q11" s="37">
        <v>16</v>
      </c>
    </row>
    <row r="12" spans="1:20" s="39" customFormat="1" ht="22.5" customHeight="1" x14ac:dyDescent="0.25">
      <c r="A12" s="63">
        <v>611022</v>
      </c>
      <c r="B12" s="5" t="s">
        <v>49</v>
      </c>
      <c r="C12" s="68">
        <f t="shared" ref="C12:C21" si="0">SUM(D12:P12)</f>
        <v>9578.7999999999993</v>
      </c>
      <c r="D12" s="69">
        <v>4339</v>
      </c>
      <c r="E12" s="69">
        <v>982.8</v>
      </c>
      <c r="F12" s="69">
        <v>200</v>
      </c>
      <c r="G12" s="69">
        <v>25</v>
      </c>
      <c r="H12" s="69">
        <v>1550</v>
      </c>
      <c r="I12" s="69">
        <v>196.8</v>
      </c>
      <c r="J12" s="69"/>
      <c r="K12" s="69"/>
      <c r="L12" s="69"/>
      <c r="M12" s="69">
        <v>889.9</v>
      </c>
      <c r="N12" s="69">
        <v>1395.3</v>
      </c>
      <c r="O12" s="69"/>
      <c r="P12" s="69"/>
      <c r="Q12" s="69">
        <v>92.7</v>
      </c>
      <c r="S12" s="42"/>
    </row>
    <row r="13" spans="1:20" s="39" customFormat="1" ht="24" customHeight="1" x14ac:dyDescent="0.25">
      <c r="A13" s="64">
        <v>611032</v>
      </c>
      <c r="B13" s="5" t="s">
        <v>49</v>
      </c>
      <c r="C13" s="68">
        <f t="shared" si="0"/>
        <v>9979.2000000000007</v>
      </c>
      <c r="D13" s="69">
        <v>8178</v>
      </c>
      <c r="E13" s="69">
        <v>1801.2</v>
      </c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S13" s="30"/>
    </row>
    <row r="14" spans="1:20" s="39" customFormat="1" ht="24.75" hidden="1" customHeight="1" x14ac:dyDescent="0.25">
      <c r="A14" s="65">
        <v>611271</v>
      </c>
      <c r="B14" s="5" t="s">
        <v>49</v>
      </c>
      <c r="C14" s="68">
        <f t="shared" si="0"/>
        <v>0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S14" s="30"/>
    </row>
    <row r="15" spans="1:20" s="39" customFormat="1" ht="24.75" customHeight="1" x14ac:dyDescent="0.25">
      <c r="A15" s="65">
        <v>611600</v>
      </c>
      <c r="B15" s="5" t="s">
        <v>49</v>
      </c>
      <c r="C15" s="68">
        <f t="shared" si="0"/>
        <v>812.2</v>
      </c>
      <c r="D15" s="69">
        <v>666.4</v>
      </c>
      <c r="E15" s="69">
        <v>145.80000000000001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S15" s="30"/>
    </row>
    <row r="16" spans="1:20" s="39" customFormat="1" ht="24.75" customHeight="1" x14ac:dyDescent="0.25">
      <c r="A16" s="63">
        <v>611702</v>
      </c>
      <c r="B16" s="5" t="s">
        <v>49</v>
      </c>
      <c r="C16" s="68">
        <f t="shared" si="0"/>
        <v>27.8</v>
      </c>
      <c r="D16" s="69"/>
      <c r="E16" s="69"/>
      <c r="F16" s="69"/>
      <c r="G16" s="69"/>
      <c r="H16" s="69">
        <v>27.8</v>
      </c>
      <c r="I16" s="69"/>
      <c r="J16" s="69"/>
      <c r="K16" s="69"/>
      <c r="L16" s="69"/>
      <c r="M16" s="69"/>
      <c r="N16" s="69"/>
      <c r="O16" s="69"/>
      <c r="P16" s="69"/>
      <c r="Q16" s="69"/>
      <c r="S16" s="30"/>
    </row>
    <row r="17" spans="1:23" s="39" customFormat="1" ht="23.25" customHeight="1" x14ac:dyDescent="0.25">
      <c r="A17" s="65">
        <v>611022</v>
      </c>
      <c r="B17" s="5" t="s">
        <v>48</v>
      </c>
      <c r="C17" s="68">
        <f t="shared" si="0"/>
        <v>9851.6</v>
      </c>
      <c r="D17" s="69">
        <v>4873</v>
      </c>
      <c r="E17" s="69">
        <v>1072</v>
      </c>
      <c r="F17" s="69">
        <v>211.1</v>
      </c>
      <c r="G17" s="69">
        <v>15</v>
      </c>
      <c r="H17" s="69">
        <v>1200</v>
      </c>
      <c r="I17" s="69">
        <v>180.2</v>
      </c>
      <c r="J17" s="69"/>
      <c r="K17" s="69">
        <v>1690.9</v>
      </c>
      <c r="L17" s="69">
        <v>139</v>
      </c>
      <c r="M17" s="69">
        <v>341.1</v>
      </c>
      <c r="N17" s="69">
        <v>99.3</v>
      </c>
      <c r="O17" s="69">
        <v>21.2</v>
      </c>
      <c r="P17" s="69">
        <v>8.8000000000000007</v>
      </c>
      <c r="Q17" s="69">
        <v>101.6</v>
      </c>
    </row>
    <row r="18" spans="1:23" s="39" customFormat="1" ht="27.75" customHeight="1" x14ac:dyDescent="0.25">
      <c r="A18" s="65">
        <v>611032</v>
      </c>
      <c r="B18" s="5" t="s">
        <v>48</v>
      </c>
      <c r="C18" s="68">
        <f t="shared" si="0"/>
        <v>15164.7</v>
      </c>
      <c r="D18" s="69">
        <v>12642.6</v>
      </c>
      <c r="E18" s="69">
        <v>2522.1</v>
      </c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</row>
    <row r="19" spans="1:23" s="39" customFormat="1" ht="0.75" hidden="1" customHeight="1" x14ac:dyDescent="0.25">
      <c r="A19" s="65">
        <v>611271</v>
      </c>
      <c r="B19" s="5" t="s">
        <v>48</v>
      </c>
      <c r="C19" s="68">
        <f t="shared" si="0"/>
        <v>0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</row>
    <row r="20" spans="1:23" s="39" customFormat="1" ht="27.75" customHeight="1" x14ac:dyDescent="0.25">
      <c r="A20" s="65">
        <v>611600</v>
      </c>
      <c r="B20" s="5" t="s">
        <v>48</v>
      </c>
      <c r="C20" s="68">
        <f t="shared" si="0"/>
        <v>1392.3</v>
      </c>
      <c r="D20" s="69">
        <v>1157.0999999999999</v>
      </c>
      <c r="E20" s="69">
        <v>235.2</v>
      </c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</row>
    <row r="21" spans="1:23" s="39" customFormat="1" ht="27.75" customHeight="1" x14ac:dyDescent="0.25">
      <c r="A21" s="65">
        <v>611702</v>
      </c>
      <c r="B21" s="5" t="s">
        <v>48</v>
      </c>
      <c r="C21" s="68">
        <f t="shared" si="0"/>
        <v>18.8</v>
      </c>
      <c r="D21" s="69"/>
      <c r="E21" s="69"/>
      <c r="F21" s="69"/>
      <c r="G21" s="69"/>
      <c r="H21" s="69">
        <v>18.8</v>
      </c>
      <c r="I21" s="69"/>
      <c r="J21" s="69"/>
      <c r="K21" s="69"/>
      <c r="L21" s="69"/>
      <c r="M21" s="69"/>
      <c r="N21" s="69"/>
      <c r="O21" s="69"/>
      <c r="P21" s="69"/>
      <c r="Q21" s="69"/>
    </row>
    <row r="22" spans="1:23" s="39" customFormat="1" ht="16.5" customHeight="1" x14ac:dyDescent="0.25">
      <c r="A22" s="65"/>
      <c r="B22" s="13" t="s">
        <v>42</v>
      </c>
      <c r="C22" s="68">
        <f t="shared" ref="C22:Q22" si="1">C12+C17</f>
        <v>19430.400000000001</v>
      </c>
      <c r="D22" s="68">
        <f t="shared" si="1"/>
        <v>9212</v>
      </c>
      <c r="E22" s="68">
        <f t="shared" si="1"/>
        <v>2054.8000000000002</v>
      </c>
      <c r="F22" s="68">
        <f t="shared" si="1"/>
        <v>411.1</v>
      </c>
      <c r="G22" s="68">
        <f t="shared" si="1"/>
        <v>40</v>
      </c>
      <c r="H22" s="68">
        <f>H12+H17</f>
        <v>2750</v>
      </c>
      <c r="I22" s="68">
        <f t="shared" si="1"/>
        <v>377</v>
      </c>
      <c r="J22" s="68">
        <f t="shared" si="1"/>
        <v>0</v>
      </c>
      <c r="K22" s="68">
        <f t="shared" si="1"/>
        <v>1690.9</v>
      </c>
      <c r="L22" s="68">
        <f t="shared" si="1"/>
        <v>139</v>
      </c>
      <c r="M22" s="68">
        <f t="shared" si="1"/>
        <v>1231</v>
      </c>
      <c r="N22" s="68">
        <f t="shared" si="1"/>
        <v>1494.6</v>
      </c>
      <c r="O22" s="68">
        <f t="shared" si="1"/>
        <v>21.2</v>
      </c>
      <c r="P22" s="68">
        <f t="shared" si="1"/>
        <v>8.8000000000000007</v>
      </c>
      <c r="Q22" s="68">
        <f t="shared" si="1"/>
        <v>194.3</v>
      </c>
      <c r="R22" s="30"/>
      <c r="S22" s="30"/>
    </row>
    <row r="23" spans="1:23" s="39" customFormat="1" ht="16.5" customHeight="1" x14ac:dyDescent="0.25">
      <c r="A23" s="63"/>
      <c r="B23" s="13" t="s">
        <v>81</v>
      </c>
      <c r="C23" s="68">
        <f t="shared" ref="C23:P23" si="2">C13+C18</f>
        <v>25143.9</v>
      </c>
      <c r="D23" s="68">
        <f t="shared" si="2"/>
        <v>20820.599999999999</v>
      </c>
      <c r="E23" s="68">
        <f t="shared" si="2"/>
        <v>4323.3</v>
      </c>
      <c r="F23" s="68">
        <f t="shared" si="2"/>
        <v>0</v>
      </c>
      <c r="G23" s="68">
        <f t="shared" si="2"/>
        <v>0</v>
      </c>
      <c r="H23" s="68">
        <f t="shared" si="2"/>
        <v>0</v>
      </c>
      <c r="I23" s="68">
        <f t="shared" si="2"/>
        <v>0</v>
      </c>
      <c r="J23" s="68">
        <f t="shared" si="2"/>
        <v>0</v>
      </c>
      <c r="K23" s="68">
        <f t="shared" si="2"/>
        <v>0</v>
      </c>
      <c r="L23" s="68">
        <f t="shared" si="2"/>
        <v>0</v>
      </c>
      <c r="M23" s="68">
        <f t="shared" si="2"/>
        <v>0</v>
      </c>
      <c r="N23" s="68">
        <f t="shared" si="2"/>
        <v>0</v>
      </c>
      <c r="O23" s="68">
        <f t="shared" si="2"/>
        <v>0</v>
      </c>
      <c r="P23" s="68">
        <f t="shared" si="2"/>
        <v>0</v>
      </c>
      <c r="Q23" s="68"/>
    </row>
    <row r="24" spans="1:23" s="39" customFormat="1" ht="15.75" customHeight="1" x14ac:dyDescent="0.25">
      <c r="A24" s="63"/>
      <c r="B24" s="13" t="s">
        <v>97</v>
      </c>
      <c r="C24" s="68">
        <f>C15+C20</f>
        <v>2204.5</v>
      </c>
      <c r="D24" s="68">
        <f>D15+D20</f>
        <v>1823.5</v>
      </c>
      <c r="E24" s="68">
        <f t="shared" ref="E24:P24" si="3">E15+E20</f>
        <v>381</v>
      </c>
      <c r="F24" s="68">
        <f t="shared" si="3"/>
        <v>0</v>
      </c>
      <c r="G24" s="68">
        <f t="shared" si="3"/>
        <v>0</v>
      </c>
      <c r="H24" s="68">
        <f t="shared" si="3"/>
        <v>0</v>
      </c>
      <c r="I24" s="68">
        <f t="shared" si="3"/>
        <v>0</v>
      </c>
      <c r="J24" s="68">
        <f t="shared" si="3"/>
        <v>0</v>
      </c>
      <c r="K24" s="68">
        <f t="shared" si="3"/>
        <v>0</v>
      </c>
      <c r="L24" s="68">
        <f t="shared" si="3"/>
        <v>0</v>
      </c>
      <c r="M24" s="68">
        <f t="shared" si="3"/>
        <v>0</v>
      </c>
      <c r="N24" s="68">
        <f t="shared" si="3"/>
        <v>0</v>
      </c>
      <c r="O24" s="68">
        <f t="shared" si="3"/>
        <v>0</v>
      </c>
      <c r="P24" s="68">
        <f t="shared" si="3"/>
        <v>0</v>
      </c>
      <c r="Q24" s="68"/>
    </row>
    <row r="25" spans="1:23" s="39" customFormat="1" ht="12.75" customHeight="1" x14ac:dyDescent="0.25">
      <c r="A25" s="63"/>
      <c r="B25" s="14" t="s">
        <v>126</v>
      </c>
      <c r="C25" s="68">
        <f>C16+C21</f>
        <v>46.6</v>
      </c>
      <c r="D25" s="68">
        <f t="shared" ref="D25:Q25" si="4">D16+D21</f>
        <v>0</v>
      </c>
      <c r="E25" s="68">
        <f t="shared" si="4"/>
        <v>0</v>
      </c>
      <c r="F25" s="68">
        <f t="shared" si="4"/>
        <v>0</v>
      </c>
      <c r="G25" s="68">
        <f t="shared" si="4"/>
        <v>0</v>
      </c>
      <c r="H25" s="68">
        <f t="shared" si="4"/>
        <v>46.6</v>
      </c>
      <c r="I25" s="68">
        <f t="shared" si="4"/>
        <v>0</v>
      </c>
      <c r="J25" s="68">
        <f t="shared" si="4"/>
        <v>0</v>
      </c>
      <c r="K25" s="68">
        <f t="shared" si="4"/>
        <v>0</v>
      </c>
      <c r="L25" s="68">
        <f t="shared" si="4"/>
        <v>0</v>
      </c>
      <c r="M25" s="68">
        <f t="shared" si="4"/>
        <v>0</v>
      </c>
      <c r="N25" s="68">
        <f t="shared" si="4"/>
        <v>0</v>
      </c>
      <c r="O25" s="68">
        <f t="shared" si="4"/>
        <v>0</v>
      </c>
      <c r="P25" s="68">
        <f t="shared" si="4"/>
        <v>0</v>
      </c>
      <c r="Q25" s="68">
        <f t="shared" si="4"/>
        <v>0</v>
      </c>
      <c r="U25" s="45"/>
      <c r="V25" s="45"/>
      <c r="W25" s="45"/>
    </row>
    <row r="26" spans="1:23" s="39" customFormat="1" ht="20.25" customHeight="1" x14ac:dyDescent="0.25">
      <c r="A26" s="63">
        <v>611023</v>
      </c>
      <c r="B26" s="4" t="s">
        <v>71</v>
      </c>
      <c r="C26" s="68">
        <f>SUM(D26:P26)</f>
        <v>13943.7</v>
      </c>
      <c r="D26" s="69">
        <v>5762.2</v>
      </c>
      <c r="E26" s="69">
        <v>1245.7</v>
      </c>
      <c r="F26" s="69">
        <v>950</v>
      </c>
      <c r="G26" s="69">
        <v>19.399999999999999</v>
      </c>
      <c r="H26" s="69">
        <v>1548.5</v>
      </c>
      <c r="I26" s="69">
        <v>663.6</v>
      </c>
      <c r="J26" s="69"/>
      <c r="K26" s="69">
        <v>2900</v>
      </c>
      <c r="L26" s="69">
        <v>80</v>
      </c>
      <c r="M26" s="69">
        <v>606.6</v>
      </c>
      <c r="N26" s="69">
        <v>97.6</v>
      </c>
      <c r="O26" s="69">
        <v>37.200000000000003</v>
      </c>
      <c r="P26" s="69">
        <v>32.9</v>
      </c>
      <c r="Q26" s="69">
        <v>80.099999999999994</v>
      </c>
      <c r="U26" s="45"/>
      <c r="V26" s="46"/>
      <c r="W26" s="45"/>
    </row>
    <row r="27" spans="1:23" s="39" customFormat="1" ht="20.25" customHeight="1" x14ac:dyDescent="0.25">
      <c r="A27" s="63">
        <v>611033</v>
      </c>
      <c r="B27" s="4" t="s">
        <v>71</v>
      </c>
      <c r="C27" s="68">
        <f>SUM(D27:P27)</f>
        <v>14571</v>
      </c>
      <c r="D27" s="69">
        <v>12008.9</v>
      </c>
      <c r="E27" s="69">
        <v>2562.1</v>
      </c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U27" s="45"/>
      <c r="V27" s="46"/>
      <c r="W27" s="45"/>
    </row>
    <row r="28" spans="1:23" s="39" customFormat="1" ht="20.25" customHeight="1" x14ac:dyDescent="0.25">
      <c r="A28" s="63">
        <v>611200</v>
      </c>
      <c r="B28" s="4" t="s">
        <v>71</v>
      </c>
      <c r="C28" s="68">
        <f>SUM(D28:P28)</f>
        <v>129.80000000000001</v>
      </c>
      <c r="D28" s="69">
        <v>106.5</v>
      </c>
      <c r="E28" s="69">
        <v>23.3</v>
      </c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U28" s="45"/>
      <c r="V28" s="45"/>
      <c r="W28" s="45"/>
    </row>
    <row r="29" spans="1:23" s="39" customFormat="1" ht="0.75" hidden="1" customHeight="1" x14ac:dyDescent="0.25">
      <c r="A29" s="63">
        <v>611271</v>
      </c>
      <c r="B29" s="4" t="s">
        <v>71</v>
      </c>
      <c r="C29" s="68">
        <f t="shared" ref="C29:C32" si="5">SUM(D29:P29)</f>
        <v>0</v>
      </c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U29" s="45"/>
      <c r="V29" s="45"/>
      <c r="W29" s="45"/>
    </row>
    <row r="30" spans="1:23" ht="0.75" hidden="1" customHeight="1" x14ac:dyDescent="0.25">
      <c r="A30" s="63">
        <v>611023</v>
      </c>
      <c r="B30" s="4" t="s">
        <v>71</v>
      </c>
      <c r="C30" s="68">
        <f t="shared" si="5"/>
        <v>0</v>
      </c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42"/>
      <c r="S30" s="42"/>
      <c r="U30" s="43"/>
      <c r="V30" s="43"/>
      <c r="W30" s="43"/>
    </row>
    <row r="31" spans="1:23" ht="25.5" hidden="1" customHeight="1" x14ac:dyDescent="0.25">
      <c r="A31" s="63">
        <v>611033</v>
      </c>
      <c r="B31" s="4" t="s">
        <v>71</v>
      </c>
      <c r="C31" s="68">
        <f t="shared" si="5"/>
        <v>0</v>
      </c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47"/>
      <c r="S31" s="48"/>
      <c r="U31" s="43"/>
      <c r="V31" s="43"/>
      <c r="W31" s="43"/>
    </row>
    <row r="32" spans="1:23" ht="24" customHeight="1" x14ac:dyDescent="0.25">
      <c r="A32" s="87">
        <v>611600</v>
      </c>
      <c r="B32" s="88" t="s">
        <v>71</v>
      </c>
      <c r="C32" s="68">
        <f t="shared" si="5"/>
        <v>1392.8999999999999</v>
      </c>
      <c r="D32" s="69">
        <v>1149.8</v>
      </c>
      <c r="E32" s="69">
        <v>243.1</v>
      </c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47"/>
      <c r="S32" s="48"/>
      <c r="U32" s="43"/>
      <c r="V32" s="43"/>
      <c r="W32" s="43"/>
    </row>
    <row r="33" spans="1:23" ht="24" customHeight="1" x14ac:dyDescent="0.25">
      <c r="A33" s="87">
        <v>611702</v>
      </c>
      <c r="B33" s="88" t="s">
        <v>71</v>
      </c>
      <c r="C33" s="68">
        <f>SUM(D33:P33)</f>
        <v>278</v>
      </c>
      <c r="D33" s="69"/>
      <c r="E33" s="69"/>
      <c r="F33" s="69"/>
      <c r="G33" s="69"/>
      <c r="H33" s="69">
        <v>278</v>
      </c>
      <c r="I33" s="69"/>
      <c r="J33" s="69"/>
      <c r="K33" s="69"/>
      <c r="L33" s="69"/>
      <c r="M33" s="69"/>
      <c r="N33" s="69"/>
      <c r="O33" s="69"/>
      <c r="P33" s="69"/>
      <c r="Q33" s="69"/>
      <c r="R33" s="47"/>
      <c r="S33" s="48"/>
      <c r="U33" s="43"/>
      <c r="V33" s="43"/>
      <c r="W33" s="43"/>
    </row>
    <row r="34" spans="1:23" ht="15" customHeight="1" x14ac:dyDescent="0.25">
      <c r="A34" s="63">
        <v>611023</v>
      </c>
      <c r="B34" s="4" t="s">
        <v>47</v>
      </c>
      <c r="C34" s="68">
        <f t="shared" ref="C34:C109" si="6">SUM(D34:P34)</f>
        <v>9779.1999999999989</v>
      </c>
      <c r="D34" s="69">
        <v>4925</v>
      </c>
      <c r="E34" s="69">
        <v>1083.0999999999999</v>
      </c>
      <c r="F34" s="69">
        <v>725.1</v>
      </c>
      <c r="G34" s="69">
        <v>1</v>
      </c>
      <c r="H34" s="69">
        <v>232.7</v>
      </c>
      <c r="I34" s="69">
        <v>200</v>
      </c>
      <c r="J34" s="69"/>
      <c r="K34" s="69"/>
      <c r="L34" s="69">
        <v>56.9</v>
      </c>
      <c r="M34" s="69">
        <v>846.4</v>
      </c>
      <c r="N34" s="69">
        <v>1699.2</v>
      </c>
      <c r="O34" s="69">
        <v>9.5</v>
      </c>
      <c r="P34" s="69">
        <v>0.3</v>
      </c>
      <c r="Q34" s="69">
        <v>72.599999999999994</v>
      </c>
      <c r="R34" s="47"/>
      <c r="S34" s="42"/>
      <c r="U34" s="43"/>
      <c r="V34" s="43"/>
      <c r="W34" s="43"/>
    </row>
    <row r="35" spans="1:23" ht="19.5" customHeight="1" x14ac:dyDescent="0.25">
      <c r="A35" s="63">
        <v>611033</v>
      </c>
      <c r="B35" s="4" t="s">
        <v>47</v>
      </c>
      <c r="C35" s="68">
        <f t="shared" si="6"/>
        <v>7744</v>
      </c>
      <c r="D35" s="69">
        <v>6358.4</v>
      </c>
      <c r="E35" s="69">
        <v>1385.6</v>
      </c>
      <c r="F35" s="69"/>
      <c r="G35" s="69" t="s">
        <v>102</v>
      </c>
      <c r="H35" s="69"/>
      <c r="I35" s="69"/>
      <c r="J35" s="69"/>
      <c r="K35" s="69"/>
      <c r="L35" s="69" t="s">
        <v>92</v>
      </c>
      <c r="M35" s="69"/>
      <c r="N35" s="69"/>
      <c r="O35" s="69"/>
      <c r="P35" s="69"/>
      <c r="Q35" s="69"/>
      <c r="R35" s="42"/>
      <c r="U35" s="43"/>
      <c r="V35" s="43"/>
      <c r="W35" s="43"/>
    </row>
    <row r="36" spans="1:23" ht="16.5" customHeight="1" x14ac:dyDescent="0.25">
      <c r="A36" s="63">
        <v>611200</v>
      </c>
      <c r="B36" s="4" t="s">
        <v>47</v>
      </c>
      <c r="C36" s="68">
        <f>SUM(D36:P36)</f>
        <v>35.6</v>
      </c>
      <c r="D36" s="69">
        <v>29.2</v>
      </c>
      <c r="E36" s="69">
        <v>6.4</v>
      </c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42"/>
      <c r="U36" s="43"/>
      <c r="V36" s="49"/>
      <c r="W36" s="43"/>
    </row>
    <row r="37" spans="1:23" ht="21.75" hidden="1" customHeight="1" x14ac:dyDescent="0.25">
      <c r="A37" s="63">
        <v>611271</v>
      </c>
      <c r="B37" s="4" t="s">
        <v>47</v>
      </c>
      <c r="C37" s="68">
        <f t="shared" ref="C37:C39" si="7">SUM(D37:P37)</f>
        <v>0</v>
      </c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42"/>
      <c r="U37" s="43"/>
      <c r="V37" s="43"/>
      <c r="W37" s="43"/>
    </row>
    <row r="38" spans="1:23" ht="19.5" customHeight="1" x14ac:dyDescent="0.25">
      <c r="A38" s="63">
        <v>611600</v>
      </c>
      <c r="B38" s="4" t="s">
        <v>47</v>
      </c>
      <c r="C38" s="68">
        <f t="shared" si="7"/>
        <v>735.09999999999991</v>
      </c>
      <c r="D38" s="69">
        <v>604.29999999999995</v>
      </c>
      <c r="E38" s="69">
        <v>130.80000000000001</v>
      </c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42"/>
      <c r="U38" s="43"/>
      <c r="V38" s="43"/>
      <c r="W38" s="43"/>
    </row>
    <row r="39" spans="1:23" ht="21.75" customHeight="1" x14ac:dyDescent="0.25">
      <c r="A39" s="87">
        <v>611702</v>
      </c>
      <c r="B39" s="4" t="s">
        <v>47</v>
      </c>
      <c r="C39" s="68">
        <f t="shared" si="7"/>
        <v>89.3</v>
      </c>
      <c r="D39" s="69"/>
      <c r="E39" s="69"/>
      <c r="F39" s="69"/>
      <c r="G39" s="69"/>
      <c r="H39" s="69">
        <v>89.3</v>
      </c>
      <c r="I39" s="69"/>
      <c r="J39" s="69"/>
      <c r="K39" s="69"/>
      <c r="L39" s="69"/>
      <c r="M39" s="69"/>
      <c r="N39" s="69"/>
      <c r="O39" s="69"/>
      <c r="P39" s="69"/>
      <c r="Q39" s="69"/>
      <c r="R39" s="42"/>
      <c r="U39" s="43"/>
      <c r="V39" s="43"/>
      <c r="W39" s="43"/>
    </row>
    <row r="40" spans="1:23" ht="20.25" customHeight="1" x14ac:dyDescent="0.25">
      <c r="A40" s="87">
        <v>611023</v>
      </c>
      <c r="B40" s="5" t="s">
        <v>57</v>
      </c>
      <c r="C40" s="68">
        <f>SUM(D40:P40)</f>
        <v>8724.6</v>
      </c>
      <c r="D40" s="69">
        <v>4594.8999999999996</v>
      </c>
      <c r="E40" s="69">
        <v>1021.8</v>
      </c>
      <c r="F40" s="69">
        <v>327.2</v>
      </c>
      <c r="G40" s="69">
        <v>4.9000000000000004</v>
      </c>
      <c r="H40" s="69">
        <v>385.8</v>
      </c>
      <c r="I40" s="69">
        <v>300</v>
      </c>
      <c r="J40" s="69"/>
      <c r="K40" s="69"/>
      <c r="L40" s="69"/>
      <c r="M40" s="69">
        <v>779.6</v>
      </c>
      <c r="N40" s="69">
        <v>1289.9000000000001</v>
      </c>
      <c r="O40" s="69">
        <v>16</v>
      </c>
      <c r="P40" s="69">
        <v>4.5</v>
      </c>
      <c r="Q40" s="69"/>
      <c r="R40" s="50"/>
      <c r="S40" s="42"/>
      <c r="U40" s="43"/>
      <c r="V40" s="43"/>
      <c r="W40" s="43"/>
    </row>
    <row r="41" spans="1:23" ht="19.5" customHeight="1" x14ac:dyDescent="0.25">
      <c r="A41" s="87">
        <v>611033</v>
      </c>
      <c r="B41" s="5" t="s">
        <v>57</v>
      </c>
      <c r="C41" s="68">
        <f t="shared" si="6"/>
        <v>6557.5</v>
      </c>
      <c r="D41" s="69">
        <v>5376.2</v>
      </c>
      <c r="E41" s="69">
        <v>1181.3</v>
      </c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50"/>
      <c r="U41" s="43"/>
      <c r="V41" s="43"/>
      <c r="W41" s="43"/>
    </row>
    <row r="42" spans="1:23" ht="18.75" customHeight="1" x14ac:dyDescent="0.25">
      <c r="A42" s="87">
        <v>611200</v>
      </c>
      <c r="B42" s="5" t="s">
        <v>57</v>
      </c>
      <c r="C42" s="68">
        <f t="shared" si="6"/>
        <v>30</v>
      </c>
      <c r="D42" s="69">
        <v>24.6</v>
      </c>
      <c r="E42" s="69">
        <v>5.4</v>
      </c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50"/>
      <c r="U42" s="43"/>
      <c r="V42" s="49"/>
      <c r="W42" s="43"/>
    </row>
    <row r="43" spans="1:23" ht="24" hidden="1" customHeight="1" x14ac:dyDescent="0.25">
      <c r="A43" s="87">
        <v>611271</v>
      </c>
      <c r="B43" s="5" t="s">
        <v>57</v>
      </c>
      <c r="C43" s="68">
        <f t="shared" si="6"/>
        <v>0</v>
      </c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50"/>
      <c r="U43" s="43"/>
      <c r="V43" s="43"/>
      <c r="W43" s="43"/>
    </row>
    <row r="44" spans="1:23" ht="18.75" customHeight="1" x14ac:dyDescent="0.25">
      <c r="A44" s="87">
        <v>611600</v>
      </c>
      <c r="B44" s="5" t="s">
        <v>57</v>
      </c>
      <c r="C44" s="68">
        <f t="shared" si="6"/>
        <v>764.5</v>
      </c>
      <c r="D44" s="69">
        <v>629.1</v>
      </c>
      <c r="E44" s="69">
        <v>135.4</v>
      </c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50"/>
      <c r="U44" s="43"/>
      <c r="V44" s="43"/>
      <c r="W44" s="43"/>
    </row>
    <row r="45" spans="1:23" ht="18.75" customHeight="1" x14ac:dyDescent="0.25">
      <c r="A45" s="87">
        <v>611702</v>
      </c>
      <c r="B45" s="5" t="s">
        <v>57</v>
      </c>
      <c r="C45" s="68">
        <f t="shared" si="6"/>
        <v>90.9</v>
      </c>
      <c r="D45" s="69"/>
      <c r="E45" s="69"/>
      <c r="F45" s="69"/>
      <c r="G45" s="69"/>
      <c r="H45" s="69">
        <v>90.9</v>
      </c>
      <c r="I45" s="69"/>
      <c r="J45" s="69"/>
      <c r="K45" s="69"/>
      <c r="L45" s="69"/>
      <c r="M45" s="69"/>
      <c r="N45" s="69"/>
      <c r="O45" s="69"/>
      <c r="P45" s="69"/>
      <c r="Q45" s="69"/>
      <c r="R45" s="50"/>
      <c r="U45" s="43"/>
      <c r="V45" s="43"/>
      <c r="W45" s="43"/>
    </row>
    <row r="46" spans="1:23" ht="21.75" customHeight="1" x14ac:dyDescent="0.25">
      <c r="A46" s="87">
        <v>611023</v>
      </c>
      <c r="B46" s="4" t="s">
        <v>61</v>
      </c>
      <c r="C46" s="68">
        <f t="shared" ref="C46:C59" si="8">SUM(D46:P46)</f>
        <v>13230.999999999996</v>
      </c>
      <c r="D46" s="69">
        <v>5043</v>
      </c>
      <c r="E46" s="69">
        <v>1027</v>
      </c>
      <c r="F46" s="69">
        <v>1222</v>
      </c>
      <c r="G46" s="69">
        <v>15</v>
      </c>
      <c r="H46" s="69">
        <v>963.3</v>
      </c>
      <c r="I46" s="69">
        <v>1104.2</v>
      </c>
      <c r="J46" s="69"/>
      <c r="K46" s="69">
        <v>2162.8000000000002</v>
      </c>
      <c r="L46" s="69">
        <v>13.3</v>
      </c>
      <c r="M46" s="69">
        <v>838.3</v>
      </c>
      <c r="N46" s="69">
        <v>774.5</v>
      </c>
      <c r="O46" s="69">
        <v>29.8</v>
      </c>
      <c r="P46" s="69">
        <v>37.799999999999997</v>
      </c>
      <c r="Q46" s="69">
        <v>88.8</v>
      </c>
      <c r="R46" s="48"/>
      <c r="S46" s="51"/>
      <c r="T46" s="52"/>
      <c r="U46" s="52"/>
      <c r="V46" s="49"/>
    </row>
    <row r="47" spans="1:23" ht="22.5" customHeight="1" x14ac:dyDescent="0.25">
      <c r="A47" s="87">
        <v>611033</v>
      </c>
      <c r="B47" s="4" t="s">
        <v>61</v>
      </c>
      <c r="C47" s="68">
        <f t="shared" si="8"/>
        <v>13203.599999999999</v>
      </c>
      <c r="D47" s="69">
        <v>10885.8</v>
      </c>
      <c r="E47" s="69">
        <v>2317.8000000000002</v>
      </c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48"/>
      <c r="V47" s="49"/>
    </row>
    <row r="48" spans="1:23" ht="22.5" customHeight="1" x14ac:dyDescent="0.25">
      <c r="A48" s="87">
        <v>611200</v>
      </c>
      <c r="B48" s="4" t="s">
        <v>61</v>
      </c>
      <c r="C48" s="68">
        <f>SUM(D48:P48)</f>
        <v>27.1</v>
      </c>
      <c r="D48" s="69">
        <v>22.2</v>
      </c>
      <c r="E48" s="69">
        <v>4.9000000000000004</v>
      </c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48"/>
      <c r="V48" s="43"/>
    </row>
    <row r="49" spans="1:19" ht="28.5" hidden="1" customHeight="1" x14ac:dyDescent="0.25">
      <c r="A49" s="87">
        <v>611271</v>
      </c>
      <c r="B49" s="4" t="s">
        <v>61</v>
      </c>
      <c r="C49" s="68">
        <f t="shared" ref="C49:C51" si="9">SUM(D49:P49)</f>
        <v>0</v>
      </c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48"/>
    </row>
    <row r="50" spans="1:19" ht="24" customHeight="1" x14ac:dyDescent="0.25">
      <c r="A50" s="87">
        <v>611600</v>
      </c>
      <c r="B50" s="4" t="s">
        <v>61</v>
      </c>
      <c r="C50" s="68">
        <f t="shared" si="9"/>
        <v>1322.1999999999998</v>
      </c>
      <c r="D50" s="69">
        <v>1096.0999999999999</v>
      </c>
      <c r="E50" s="69">
        <v>226.1</v>
      </c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48"/>
    </row>
    <row r="51" spans="1:19" ht="20.25" customHeight="1" x14ac:dyDescent="0.25">
      <c r="A51" s="87">
        <v>611702</v>
      </c>
      <c r="B51" s="4" t="s">
        <v>61</v>
      </c>
      <c r="C51" s="68">
        <f t="shared" si="9"/>
        <v>219.6</v>
      </c>
      <c r="D51" s="69"/>
      <c r="E51" s="69"/>
      <c r="F51" s="69"/>
      <c r="G51" s="69"/>
      <c r="H51" s="69">
        <v>219.6</v>
      </c>
      <c r="I51" s="69"/>
      <c r="J51" s="69"/>
      <c r="K51" s="69"/>
      <c r="L51" s="69"/>
      <c r="M51" s="69"/>
      <c r="N51" s="69"/>
      <c r="O51" s="69"/>
      <c r="P51" s="69"/>
      <c r="Q51" s="69"/>
      <c r="R51" s="48"/>
    </row>
    <row r="52" spans="1:19" ht="26.25" customHeight="1" x14ac:dyDescent="0.25">
      <c r="A52" s="63">
        <v>611023</v>
      </c>
      <c r="B52" s="4" t="s">
        <v>19</v>
      </c>
      <c r="C52" s="68">
        <f t="shared" si="8"/>
        <v>17556</v>
      </c>
      <c r="D52" s="69">
        <v>6800</v>
      </c>
      <c r="E52" s="69">
        <v>1475</v>
      </c>
      <c r="F52" s="69">
        <v>700</v>
      </c>
      <c r="G52" s="69">
        <v>98</v>
      </c>
      <c r="H52" s="69">
        <v>3785.5</v>
      </c>
      <c r="I52" s="69">
        <v>564.20000000000005</v>
      </c>
      <c r="J52" s="69"/>
      <c r="K52" s="69"/>
      <c r="L52" s="69"/>
      <c r="M52" s="69">
        <v>1851.4</v>
      </c>
      <c r="N52" s="69">
        <v>2221</v>
      </c>
      <c r="O52" s="69">
        <v>20</v>
      </c>
      <c r="P52" s="69">
        <v>40.9</v>
      </c>
      <c r="Q52" s="69">
        <v>115.4</v>
      </c>
      <c r="R52" s="48"/>
      <c r="S52" s="42"/>
    </row>
    <row r="53" spans="1:19" ht="26.25" customHeight="1" x14ac:dyDescent="0.25">
      <c r="A53" s="63">
        <v>611033</v>
      </c>
      <c r="B53" s="4" t="s">
        <v>19</v>
      </c>
      <c r="C53" s="68">
        <f t="shared" si="8"/>
        <v>9828.2999999999993</v>
      </c>
      <c r="D53" s="69">
        <v>8071.4</v>
      </c>
      <c r="E53" s="69">
        <v>1756.9</v>
      </c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48"/>
    </row>
    <row r="54" spans="1:19" ht="26.25" customHeight="1" x14ac:dyDescent="0.25">
      <c r="A54" s="63">
        <v>611600</v>
      </c>
      <c r="B54" s="4" t="s">
        <v>19</v>
      </c>
      <c r="C54" s="68">
        <f t="shared" si="8"/>
        <v>944.7</v>
      </c>
      <c r="D54" s="69">
        <v>775.6</v>
      </c>
      <c r="E54" s="69">
        <v>169.1</v>
      </c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48"/>
    </row>
    <row r="55" spans="1:19" ht="26.25" customHeight="1" x14ac:dyDescent="0.25">
      <c r="A55" s="89">
        <v>611231</v>
      </c>
      <c r="B55" s="4" t="s">
        <v>19</v>
      </c>
      <c r="C55" s="90">
        <f t="shared" si="8"/>
        <v>179.1</v>
      </c>
      <c r="D55" s="69"/>
      <c r="E55" s="69"/>
      <c r="F55" s="69"/>
      <c r="G55" s="69"/>
      <c r="H55" s="69"/>
      <c r="I55" s="69">
        <v>179.1</v>
      </c>
      <c r="J55" s="69"/>
      <c r="K55" s="69"/>
      <c r="L55" s="69"/>
      <c r="M55" s="69"/>
      <c r="N55" s="69"/>
      <c r="O55" s="69"/>
      <c r="P55" s="69"/>
      <c r="Q55" s="69"/>
      <c r="R55" s="48"/>
    </row>
    <row r="56" spans="1:19" ht="26.25" customHeight="1" x14ac:dyDescent="0.25">
      <c r="A56" s="89">
        <v>611232</v>
      </c>
      <c r="B56" s="4" t="s">
        <v>19</v>
      </c>
      <c r="C56" s="90">
        <f t="shared" si="8"/>
        <v>417.9</v>
      </c>
      <c r="D56" s="69"/>
      <c r="E56" s="69"/>
      <c r="F56" s="69"/>
      <c r="G56" s="69"/>
      <c r="H56" s="69"/>
      <c r="I56" s="69">
        <v>417.9</v>
      </c>
      <c r="J56" s="69"/>
      <c r="K56" s="69"/>
      <c r="L56" s="69"/>
      <c r="M56" s="69"/>
      <c r="N56" s="69"/>
      <c r="O56" s="69"/>
      <c r="P56" s="69"/>
      <c r="Q56" s="69"/>
      <c r="R56" s="48"/>
    </row>
    <row r="57" spans="1:19" ht="21" customHeight="1" x14ac:dyDescent="0.25">
      <c r="A57" s="63">
        <v>611023</v>
      </c>
      <c r="B57" s="5" t="s">
        <v>50</v>
      </c>
      <c r="C57" s="68">
        <f t="shared" si="8"/>
        <v>2837.4</v>
      </c>
      <c r="D57" s="69">
        <v>1461</v>
      </c>
      <c r="E57" s="69">
        <v>321.39999999999998</v>
      </c>
      <c r="F57" s="69">
        <v>44.2</v>
      </c>
      <c r="G57" s="69">
        <v>3.8</v>
      </c>
      <c r="H57" s="69">
        <v>344.4</v>
      </c>
      <c r="I57" s="69">
        <v>69.099999999999994</v>
      </c>
      <c r="J57" s="69"/>
      <c r="K57" s="69">
        <v>56.1</v>
      </c>
      <c r="L57" s="69">
        <v>64.599999999999994</v>
      </c>
      <c r="M57" s="69">
        <v>250.8</v>
      </c>
      <c r="N57" s="69">
        <v>200</v>
      </c>
      <c r="O57" s="69">
        <v>20.5</v>
      </c>
      <c r="P57" s="69">
        <v>1.5</v>
      </c>
      <c r="Q57" s="69">
        <v>20.9</v>
      </c>
      <c r="R57" s="48"/>
    </row>
    <row r="58" spans="1:19" ht="20.25" customHeight="1" x14ac:dyDescent="0.25">
      <c r="A58" s="63">
        <v>611033</v>
      </c>
      <c r="B58" s="5" t="s">
        <v>50</v>
      </c>
      <c r="C58" s="68">
        <f t="shared" si="8"/>
        <v>985.2</v>
      </c>
      <c r="D58" s="69">
        <v>805.2</v>
      </c>
      <c r="E58" s="69">
        <v>180</v>
      </c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48"/>
    </row>
    <row r="59" spans="1:19" ht="20.25" customHeight="1" x14ac:dyDescent="0.25">
      <c r="A59" s="63">
        <v>611600</v>
      </c>
      <c r="B59" s="5" t="s">
        <v>50</v>
      </c>
      <c r="C59" s="68">
        <f t="shared" si="8"/>
        <v>266.3</v>
      </c>
      <c r="D59" s="69">
        <v>219.7</v>
      </c>
      <c r="E59" s="69">
        <v>46.6</v>
      </c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48"/>
    </row>
    <row r="60" spans="1:19" ht="13.5" customHeight="1" x14ac:dyDescent="0.25">
      <c r="A60" s="63"/>
      <c r="B60" s="26" t="s">
        <v>43</v>
      </c>
      <c r="C60" s="68">
        <f t="shared" ref="C60:Q60" si="10">C26+C30+C34+C40+C46+C52+C57</f>
        <v>66071.899999999994</v>
      </c>
      <c r="D60" s="68">
        <f t="shared" si="10"/>
        <v>28586.1</v>
      </c>
      <c r="E60" s="68">
        <f t="shared" si="10"/>
        <v>6174</v>
      </c>
      <c r="F60" s="68">
        <f t="shared" si="10"/>
        <v>3968.5</v>
      </c>
      <c r="G60" s="68">
        <f t="shared" si="10"/>
        <v>142.10000000000002</v>
      </c>
      <c r="H60" s="68">
        <f t="shared" si="10"/>
        <v>7260.2</v>
      </c>
      <c r="I60" s="68">
        <f t="shared" si="10"/>
        <v>2901.1</v>
      </c>
      <c r="J60" s="68">
        <f t="shared" si="10"/>
        <v>0</v>
      </c>
      <c r="K60" s="68">
        <f t="shared" si="10"/>
        <v>5118.9000000000005</v>
      </c>
      <c r="L60" s="68">
        <f t="shared" si="10"/>
        <v>214.8</v>
      </c>
      <c r="M60" s="68">
        <f t="shared" si="10"/>
        <v>5173.0999999999995</v>
      </c>
      <c r="N60" s="68">
        <f t="shared" si="10"/>
        <v>6282.2</v>
      </c>
      <c r="O60" s="68">
        <f t="shared" si="10"/>
        <v>133</v>
      </c>
      <c r="P60" s="68">
        <f t="shared" si="10"/>
        <v>117.9</v>
      </c>
      <c r="Q60" s="68">
        <f t="shared" si="10"/>
        <v>377.79999999999995</v>
      </c>
      <c r="R60" s="48"/>
    </row>
    <row r="61" spans="1:19" ht="15.75" customHeight="1" x14ac:dyDescent="0.25">
      <c r="A61" s="63"/>
      <c r="B61" s="26" t="s">
        <v>44</v>
      </c>
      <c r="C61" s="68">
        <f>C27+C31+C35+C41+C47+C53+C58</f>
        <v>52889.599999999991</v>
      </c>
      <c r="D61" s="68">
        <f>D27+D31+D35+D41+D47+D53+D58</f>
        <v>43505.9</v>
      </c>
      <c r="E61" s="68">
        <f>E27+E31+E35+E41+E47+E53+E58</f>
        <v>9383.7000000000007</v>
      </c>
      <c r="F61" s="68">
        <v>0</v>
      </c>
      <c r="G61" s="68">
        <v>0</v>
      </c>
      <c r="H61" s="68">
        <f t="shared" ref="H61:Q61" si="11">H27+H31+H35+H41+H47+H53+H58</f>
        <v>0</v>
      </c>
      <c r="I61" s="68">
        <f t="shared" si="11"/>
        <v>0</v>
      </c>
      <c r="J61" s="68">
        <f t="shared" si="11"/>
        <v>0</v>
      </c>
      <c r="K61" s="68">
        <f t="shared" si="11"/>
        <v>0</v>
      </c>
      <c r="L61" s="68">
        <v>0</v>
      </c>
      <c r="M61" s="68">
        <f t="shared" si="11"/>
        <v>0</v>
      </c>
      <c r="N61" s="68">
        <f t="shared" si="11"/>
        <v>0</v>
      </c>
      <c r="O61" s="68">
        <f t="shared" si="11"/>
        <v>0</v>
      </c>
      <c r="P61" s="68">
        <f t="shared" si="11"/>
        <v>0</v>
      </c>
      <c r="Q61" s="68">
        <f t="shared" si="11"/>
        <v>0</v>
      </c>
      <c r="R61" s="48"/>
    </row>
    <row r="62" spans="1:19" ht="13.5" customHeight="1" x14ac:dyDescent="0.25">
      <c r="A62" s="63"/>
      <c r="B62" s="26" t="s">
        <v>88</v>
      </c>
      <c r="C62" s="68">
        <f t="shared" ref="C62:Q62" si="12">C28+C36+C42+C48</f>
        <v>222.5</v>
      </c>
      <c r="D62" s="68">
        <f t="shared" si="12"/>
        <v>182.49999999999997</v>
      </c>
      <c r="E62" s="68">
        <f t="shared" si="12"/>
        <v>40</v>
      </c>
      <c r="F62" s="68">
        <f t="shared" si="12"/>
        <v>0</v>
      </c>
      <c r="G62" s="68">
        <f t="shared" si="12"/>
        <v>0</v>
      </c>
      <c r="H62" s="68">
        <f t="shared" si="12"/>
        <v>0</v>
      </c>
      <c r="I62" s="68">
        <f t="shared" si="12"/>
        <v>0</v>
      </c>
      <c r="J62" s="68">
        <f t="shared" si="12"/>
        <v>0</v>
      </c>
      <c r="K62" s="68">
        <f t="shared" si="12"/>
        <v>0</v>
      </c>
      <c r="L62" s="68">
        <f t="shared" si="12"/>
        <v>0</v>
      </c>
      <c r="M62" s="68">
        <f t="shared" si="12"/>
        <v>0</v>
      </c>
      <c r="N62" s="68">
        <f t="shared" si="12"/>
        <v>0</v>
      </c>
      <c r="O62" s="68">
        <f t="shared" si="12"/>
        <v>0</v>
      </c>
      <c r="P62" s="68">
        <f t="shared" si="12"/>
        <v>0</v>
      </c>
      <c r="Q62" s="68">
        <f t="shared" si="12"/>
        <v>0</v>
      </c>
      <c r="R62" s="48"/>
    </row>
    <row r="63" spans="1:19" ht="15" customHeight="1" x14ac:dyDescent="0.25">
      <c r="A63" s="66"/>
      <c r="B63" s="26" t="s">
        <v>97</v>
      </c>
      <c r="C63" s="68">
        <f>C32+C38+C44+C50+C54+C59</f>
        <v>5425.7</v>
      </c>
      <c r="D63" s="68">
        <f t="shared" ref="D63:E63" si="13">D32+D38+D44+D50+D54+D59</f>
        <v>4474.5999999999995</v>
      </c>
      <c r="E63" s="68">
        <f t="shared" si="13"/>
        <v>951.1</v>
      </c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48"/>
    </row>
    <row r="64" spans="1:19" ht="15" customHeight="1" x14ac:dyDescent="0.25">
      <c r="A64" s="66"/>
      <c r="B64" s="26" t="s">
        <v>126</v>
      </c>
      <c r="C64" s="68">
        <f>C33+C39+C45+C51</f>
        <v>677.80000000000007</v>
      </c>
      <c r="D64" s="68">
        <f t="shared" ref="D64:Q64" si="14">D39+D45+D51</f>
        <v>0</v>
      </c>
      <c r="E64" s="68">
        <f t="shared" si="14"/>
        <v>0</v>
      </c>
      <c r="F64" s="68">
        <f t="shared" si="14"/>
        <v>0</v>
      </c>
      <c r="G64" s="68">
        <f t="shared" si="14"/>
        <v>0</v>
      </c>
      <c r="H64" s="68">
        <f t="shared" si="14"/>
        <v>399.79999999999995</v>
      </c>
      <c r="I64" s="68">
        <f t="shared" si="14"/>
        <v>0</v>
      </c>
      <c r="J64" s="68">
        <f t="shared" si="14"/>
        <v>0</v>
      </c>
      <c r="K64" s="68">
        <f t="shared" si="14"/>
        <v>0</v>
      </c>
      <c r="L64" s="68">
        <f t="shared" si="14"/>
        <v>0</v>
      </c>
      <c r="M64" s="68">
        <f t="shared" si="14"/>
        <v>0</v>
      </c>
      <c r="N64" s="68">
        <f t="shared" si="14"/>
        <v>0</v>
      </c>
      <c r="O64" s="68">
        <f t="shared" si="14"/>
        <v>0</v>
      </c>
      <c r="P64" s="68">
        <f t="shared" si="14"/>
        <v>0</v>
      </c>
      <c r="Q64" s="68">
        <f t="shared" si="14"/>
        <v>0</v>
      </c>
      <c r="R64" s="48"/>
    </row>
    <row r="65" spans="1:20" ht="30.75" customHeight="1" x14ac:dyDescent="0.25">
      <c r="A65" s="63">
        <v>611025</v>
      </c>
      <c r="B65" s="4" t="s">
        <v>66</v>
      </c>
      <c r="C65" s="68">
        <f t="shared" si="6"/>
        <v>12095.2</v>
      </c>
      <c r="D65" s="69">
        <v>6649.2</v>
      </c>
      <c r="E65" s="69">
        <v>1432.8</v>
      </c>
      <c r="F65" s="69">
        <v>325</v>
      </c>
      <c r="G65" s="69">
        <v>20</v>
      </c>
      <c r="H65" s="69">
        <v>1057.5</v>
      </c>
      <c r="I65" s="69">
        <v>205</v>
      </c>
      <c r="J65" s="69"/>
      <c r="K65" s="69"/>
      <c r="L65" s="69">
        <v>119.9</v>
      </c>
      <c r="M65" s="69">
        <v>899.9</v>
      </c>
      <c r="N65" s="69">
        <v>796.7</v>
      </c>
      <c r="O65" s="69">
        <v>18</v>
      </c>
      <c r="P65" s="69">
        <v>571.20000000000005</v>
      </c>
      <c r="Q65" s="69"/>
      <c r="R65" s="47"/>
      <c r="S65" s="42"/>
      <c r="T65" s="42"/>
    </row>
    <row r="66" spans="1:20" ht="29.25" customHeight="1" x14ac:dyDescent="0.25">
      <c r="A66" s="63">
        <v>611035</v>
      </c>
      <c r="B66" s="4" t="s">
        <v>66</v>
      </c>
      <c r="C66" s="68">
        <f t="shared" si="6"/>
        <v>11800</v>
      </c>
      <c r="D66" s="69">
        <v>9675.5</v>
      </c>
      <c r="E66" s="69">
        <v>2124.5</v>
      </c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47"/>
      <c r="S66" s="48"/>
    </row>
    <row r="67" spans="1:20" ht="29.25" hidden="1" customHeight="1" x14ac:dyDescent="0.25">
      <c r="A67" s="63">
        <v>611271</v>
      </c>
      <c r="B67" s="4" t="s">
        <v>66</v>
      </c>
      <c r="C67" s="68">
        <f t="shared" si="6"/>
        <v>0</v>
      </c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47"/>
      <c r="S67" s="48"/>
    </row>
    <row r="68" spans="1:20" ht="29.25" customHeight="1" x14ac:dyDescent="0.25">
      <c r="A68" s="63">
        <v>611600</v>
      </c>
      <c r="B68" s="4" t="s">
        <v>66</v>
      </c>
      <c r="C68" s="68">
        <f t="shared" si="6"/>
        <v>1379.1000000000001</v>
      </c>
      <c r="D68" s="69">
        <v>1130.4000000000001</v>
      </c>
      <c r="E68" s="69">
        <v>248.7</v>
      </c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47"/>
      <c r="S68" s="48"/>
    </row>
    <row r="69" spans="1:20" ht="29.25" customHeight="1" x14ac:dyDescent="0.25">
      <c r="A69" s="87">
        <v>611702</v>
      </c>
      <c r="B69" s="4" t="s">
        <v>66</v>
      </c>
      <c r="C69" s="68">
        <f t="shared" si="6"/>
        <v>57.8</v>
      </c>
      <c r="D69" s="69"/>
      <c r="E69" s="69"/>
      <c r="F69" s="69"/>
      <c r="G69" s="69"/>
      <c r="H69" s="69">
        <v>57.8</v>
      </c>
      <c r="I69" s="69"/>
      <c r="J69" s="69"/>
      <c r="K69" s="69"/>
      <c r="L69" s="69"/>
      <c r="M69" s="69"/>
      <c r="N69" s="69"/>
      <c r="O69" s="69"/>
      <c r="P69" s="69"/>
      <c r="Q69" s="69"/>
      <c r="R69" s="47"/>
      <c r="S69" s="48"/>
    </row>
    <row r="70" spans="1:20" ht="18" customHeight="1" x14ac:dyDescent="0.25">
      <c r="A70" s="87">
        <v>611025</v>
      </c>
      <c r="B70" s="5" t="s">
        <v>58</v>
      </c>
      <c r="C70" s="68">
        <f t="shared" si="6"/>
        <v>9629.3000000000011</v>
      </c>
      <c r="D70" s="69">
        <v>4288.3999999999996</v>
      </c>
      <c r="E70" s="69">
        <v>895.8</v>
      </c>
      <c r="F70" s="69">
        <v>95</v>
      </c>
      <c r="G70" s="69">
        <v>30</v>
      </c>
      <c r="H70" s="69">
        <v>1785</v>
      </c>
      <c r="I70" s="69">
        <v>459.8</v>
      </c>
      <c r="J70" s="69"/>
      <c r="K70" s="69"/>
      <c r="L70" s="69">
        <v>48.6</v>
      </c>
      <c r="M70" s="69">
        <v>692.2</v>
      </c>
      <c r="N70" s="69">
        <v>1302.9000000000001</v>
      </c>
      <c r="O70" s="69">
        <v>13</v>
      </c>
      <c r="P70" s="69">
        <v>18.600000000000001</v>
      </c>
      <c r="Q70" s="69"/>
      <c r="R70" s="54"/>
      <c r="S70" s="42"/>
      <c r="T70" s="42"/>
    </row>
    <row r="71" spans="1:20" ht="21" customHeight="1" x14ac:dyDescent="0.25">
      <c r="A71" s="87">
        <v>611035</v>
      </c>
      <c r="B71" s="5" t="s">
        <v>74</v>
      </c>
      <c r="C71" s="68">
        <f t="shared" si="6"/>
        <v>14737.9</v>
      </c>
      <c r="D71" s="69">
        <v>12100</v>
      </c>
      <c r="E71" s="69">
        <v>2637.9</v>
      </c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47"/>
      <c r="S71" s="48"/>
      <c r="T71" s="42"/>
    </row>
    <row r="72" spans="1:20" ht="0.75" hidden="1" customHeight="1" x14ac:dyDescent="0.25">
      <c r="A72" s="87">
        <v>611271</v>
      </c>
      <c r="B72" s="5" t="s">
        <v>74</v>
      </c>
      <c r="C72" s="68">
        <f t="shared" si="6"/>
        <v>0</v>
      </c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47"/>
      <c r="S72" s="48"/>
      <c r="T72" s="42"/>
    </row>
    <row r="73" spans="1:20" ht="16.5" customHeight="1" x14ac:dyDescent="0.25">
      <c r="A73" s="87">
        <v>611600</v>
      </c>
      <c r="B73" s="5" t="s">
        <v>74</v>
      </c>
      <c r="C73" s="68">
        <f t="shared" si="6"/>
        <v>1385.1999999999998</v>
      </c>
      <c r="D73" s="69">
        <v>1139.0999999999999</v>
      </c>
      <c r="E73" s="69">
        <v>246.1</v>
      </c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47"/>
      <c r="S73" s="48"/>
      <c r="T73" s="42"/>
    </row>
    <row r="74" spans="1:20" ht="15.75" customHeight="1" x14ac:dyDescent="0.25">
      <c r="A74" s="87">
        <v>611702</v>
      </c>
      <c r="B74" s="5" t="s">
        <v>74</v>
      </c>
      <c r="C74" s="68">
        <f t="shared" si="6"/>
        <v>149</v>
      </c>
      <c r="D74" s="69"/>
      <c r="E74" s="69"/>
      <c r="F74" s="69"/>
      <c r="G74" s="69"/>
      <c r="H74" s="69">
        <v>149</v>
      </c>
      <c r="I74" s="69"/>
      <c r="J74" s="69"/>
      <c r="K74" s="69"/>
      <c r="L74" s="69"/>
      <c r="M74" s="69"/>
      <c r="N74" s="69"/>
      <c r="O74" s="69"/>
      <c r="P74" s="69"/>
      <c r="Q74" s="69"/>
      <c r="R74" s="47"/>
      <c r="S74" s="48"/>
      <c r="T74" s="42"/>
    </row>
    <row r="75" spans="1:20" ht="30.75" customHeight="1" x14ac:dyDescent="0.25">
      <c r="A75" s="87">
        <v>611025</v>
      </c>
      <c r="B75" s="5" t="s">
        <v>60</v>
      </c>
      <c r="C75" s="68">
        <f t="shared" si="6"/>
        <v>12838.900000000001</v>
      </c>
      <c r="D75" s="69">
        <v>6631</v>
      </c>
      <c r="E75" s="69">
        <v>1353.5</v>
      </c>
      <c r="F75" s="69">
        <v>541.20000000000005</v>
      </c>
      <c r="G75" s="69">
        <v>60</v>
      </c>
      <c r="H75" s="69">
        <v>2100</v>
      </c>
      <c r="I75" s="69">
        <v>335.3</v>
      </c>
      <c r="J75" s="69"/>
      <c r="K75" s="69"/>
      <c r="L75" s="69">
        <v>106.8</v>
      </c>
      <c r="M75" s="69">
        <v>589.20000000000005</v>
      </c>
      <c r="N75" s="69">
        <v>1021.6</v>
      </c>
      <c r="O75" s="69">
        <v>14.1</v>
      </c>
      <c r="P75" s="69">
        <v>86.2</v>
      </c>
      <c r="Q75" s="69"/>
      <c r="R75" s="47"/>
      <c r="S75" s="48"/>
      <c r="T75" s="42"/>
    </row>
    <row r="76" spans="1:20" ht="31.5" customHeight="1" x14ac:dyDescent="0.25">
      <c r="A76" s="87">
        <v>611035</v>
      </c>
      <c r="B76" s="5" t="s">
        <v>60</v>
      </c>
      <c r="C76" s="68">
        <f t="shared" si="6"/>
        <v>17487.099999999999</v>
      </c>
      <c r="D76" s="69">
        <v>14530</v>
      </c>
      <c r="E76" s="69">
        <v>2957.1</v>
      </c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42"/>
      <c r="S76" s="48"/>
      <c r="T76" s="42"/>
    </row>
    <row r="77" spans="1:20" ht="32.25" hidden="1" customHeight="1" x14ac:dyDescent="0.25">
      <c r="A77" s="87">
        <v>611271</v>
      </c>
      <c r="B77" s="5" t="s">
        <v>60</v>
      </c>
      <c r="C77" s="68">
        <f t="shared" si="6"/>
        <v>0</v>
      </c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42"/>
      <c r="S77" s="48"/>
      <c r="T77" s="42"/>
    </row>
    <row r="78" spans="1:20" ht="32.25" customHeight="1" x14ac:dyDescent="0.25">
      <c r="A78" s="87">
        <v>611600</v>
      </c>
      <c r="B78" s="5" t="s">
        <v>60</v>
      </c>
      <c r="C78" s="68">
        <f t="shared" si="6"/>
        <v>1549.6999999999998</v>
      </c>
      <c r="D78" s="69">
        <v>1285.3</v>
      </c>
      <c r="E78" s="69">
        <v>264.39999999999998</v>
      </c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42"/>
      <c r="S78" s="48"/>
      <c r="T78" s="42"/>
    </row>
    <row r="79" spans="1:20" ht="32.25" customHeight="1" x14ac:dyDescent="0.25">
      <c r="A79" s="87">
        <v>611702</v>
      </c>
      <c r="B79" s="5" t="s">
        <v>60</v>
      </c>
      <c r="C79" s="68">
        <f t="shared" si="6"/>
        <v>108.6</v>
      </c>
      <c r="D79" s="69"/>
      <c r="E79" s="69"/>
      <c r="F79" s="69"/>
      <c r="G79" s="69"/>
      <c r="H79" s="69">
        <v>108.6</v>
      </c>
      <c r="I79" s="69"/>
      <c r="J79" s="69"/>
      <c r="K79" s="69"/>
      <c r="L79" s="69"/>
      <c r="M79" s="69"/>
      <c r="N79" s="69"/>
      <c r="O79" s="69"/>
      <c r="P79" s="69"/>
      <c r="Q79" s="69"/>
      <c r="R79" s="42"/>
      <c r="S79" s="48"/>
      <c r="T79" s="42"/>
    </row>
    <row r="80" spans="1:20" ht="20.25" customHeight="1" x14ac:dyDescent="0.25">
      <c r="A80" s="63"/>
      <c r="B80" s="26" t="s">
        <v>51</v>
      </c>
      <c r="C80" s="68">
        <f>C65+C70+C75</f>
        <v>34563.4</v>
      </c>
      <c r="D80" s="68">
        <f>D65+D70+D75</f>
        <v>17568.599999999999</v>
      </c>
      <c r="E80" s="68">
        <f t="shared" ref="E80:Q80" si="15">E65+E70+E75</f>
        <v>3682.1</v>
      </c>
      <c r="F80" s="68">
        <f t="shared" si="15"/>
        <v>961.2</v>
      </c>
      <c r="G80" s="68">
        <f t="shared" si="15"/>
        <v>110</v>
      </c>
      <c r="H80" s="68">
        <f t="shared" si="15"/>
        <v>4942.5</v>
      </c>
      <c r="I80" s="68">
        <f t="shared" si="15"/>
        <v>1000.0999999999999</v>
      </c>
      <c r="J80" s="68">
        <f t="shared" si="15"/>
        <v>0</v>
      </c>
      <c r="K80" s="68">
        <f t="shared" si="15"/>
        <v>0</v>
      </c>
      <c r="L80" s="68">
        <f t="shared" si="15"/>
        <v>275.3</v>
      </c>
      <c r="M80" s="68">
        <f t="shared" si="15"/>
        <v>2181.3000000000002</v>
      </c>
      <c r="N80" s="68">
        <f t="shared" si="15"/>
        <v>3121.2000000000003</v>
      </c>
      <c r="O80" s="68">
        <f t="shared" si="15"/>
        <v>45.1</v>
      </c>
      <c r="P80" s="68">
        <f t="shared" si="15"/>
        <v>676.00000000000011</v>
      </c>
      <c r="Q80" s="68">
        <f t="shared" si="15"/>
        <v>0</v>
      </c>
      <c r="S80" s="48"/>
    </row>
    <row r="81" spans="1:23" ht="16.5" customHeight="1" x14ac:dyDescent="0.25">
      <c r="A81" s="63"/>
      <c r="B81" s="26" t="s">
        <v>52</v>
      </c>
      <c r="C81" s="68">
        <f>C66+C71+C76</f>
        <v>44025</v>
      </c>
      <c r="D81" s="68">
        <f>D66+D71+D76</f>
        <v>36305.5</v>
      </c>
      <c r="E81" s="68">
        <f t="shared" ref="E81:Q81" si="16">E66+E71+E76</f>
        <v>7719.5</v>
      </c>
      <c r="F81" s="68">
        <f t="shared" si="16"/>
        <v>0</v>
      </c>
      <c r="G81" s="68">
        <f t="shared" si="16"/>
        <v>0</v>
      </c>
      <c r="H81" s="68">
        <f t="shared" si="16"/>
        <v>0</v>
      </c>
      <c r="I81" s="68">
        <f t="shared" si="16"/>
        <v>0</v>
      </c>
      <c r="J81" s="68">
        <f t="shared" si="16"/>
        <v>0</v>
      </c>
      <c r="K81" s="68">
        <f t="shared" si="16"/>
        <v>0</v>
      </c>
      <c r="L81" s="68">
        <f t="shared" si="16"/>
        <v>0</v>
      </c>
      <c r="M81" s="68">
        <f t="shared" si="16"/>
        <v>0</v>
      </c>
      <c r="N81" s="68">
        <f t="shared" si="16"/>
        <v>0</v>
      </c>
      <c r="O81" s="68">
        <f t="shared" si="16"/>
        <v>0</v>
      </c>
      <c r="P81" s="68">
        <f t="shared" si="16"/>
        <v>0</v>
      </c>
      <c r="Q81" s="68">
        <f t="shared" si="16"/>
        <v>0</v>
      </c>
      <c r="S81" s="48"/>
    </row>
    <row r="82" spans="1:23" ht="16.5" customHeight="1" x14ac:dyDescent="0.25">
      <c r="A82" s="63"/>
      <c r="B82" s="26" t="s">
        <v>97</v>
      </c>
      <c r="C82" s="68">
        <f>C68+C73+C78</f>
        <v>4314</v>
      </c>
      <c r="D82" s="68">
        <f t="shared" ref="D82:E82" si="17">D68+D73+D78</f>
        <v>3554.8</v>
      </c>
      <c r="E82" s="68">
        <f t="shared" si="17"/>
        <v>759.19999999999993</v>
      </c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S82" s="48"/>
    </row>
    <row r="83" spans="1:23" ht="16.5" customHeight="1" x14ac:dyDescent="0.25">
      <c r="A83" s="63"/>
      <c r="B83" s="26" t="s">
        <v>126</v>
      </c>
      <c r="C83" s="68">
        <f>C69+C74+C79</f>
        <v>315.39999999999998</v>
      </c>
      <c r="D83" s="68">
        <f t="shared" ref="D83:Q83" si="18">D69+D74+D79</f>
        <v>0</v>
      </c>
      <c r="E83" s="68">
        <f t="shared" si="18"/>
        <v>0</v>
      </c>
      <c r="F83" s="68">
        <f t="shared" si="18"/>
        <v>0</v>
      </c>
      <c r="G83" s="68">
        <f t="shared" si="18"/>
        <v>0</v>
      </c>
      <c r="H83" s="68">
        <f t="shared" si="18"/>
        <v>315.39999999999998</v>
      </c>
      <c r="I83" s="68">
        <f t="shared" si="18"/>
        <v>0</v>
      </c>
      <c r="J83" s="68">
        <f t="shared" si="18"/>
        <v>0</v>
      </c>
      <c r="K83" s="68">
        <f t="shared" si="18"/>
        <v>0</v>
      </c>
      <c r="L83" s="68">
        <f t="shared" si="18"/>
        <v>0</v>
      </c>
      <c r="M83" s="68">
        <f t="shared" si="18"/>
        <v>0</v>
      </c>
      <c r="N83" s="68">
        <f t="shared" si="18"/>
        <v>0</v>
      </c>
      <c r="O83" s="68">
        <f t="shared" si="18"/>
        <v>0</v>
      </c>
      <c r="P83" s="68">
        <f t="shared" si="18"/>
        <v>0</v>
      </c>
      <c r="Q83" s="68">
        <f t="shared" si="18"/>
        <v>0</v>
      </c>
      <c r="S83" s="48"/>
    </row>
    <row r="84" spans="1:23" ht="24.75" customHeight="1" x14ac:dyDescent="0.25">
      <c r="A84" s="65">
        <v>611070</v>
      </c>
      <c r="B84" s="5" t="s">
        <v>20</v>
      </c>
      <c r="C84" s="68">
        <f t="shared" si="6"/>
        <v>6653.7000000000007</v>
      </c>
      <c r="D84" s="69">
        <v>4800</v>
      </c>
      <c r="E84" s="69">
        <v>1091.2</v>
      </c>
      <c r="F84" s="69">
        <v>35</v>
      </c>
      <c r="G84" s="69"/>
      <c r="H84" s="69"/>
      <c r="I84" s="69">
        <v>79.3</v>
      </c>
      <c r="J84" s="69">
        <v>1.7</v>
      </c>
      <c r="K84" s="69"/>
      <c r="L84" s="69">
        <v>7.1</v>
      </c>
      <c r="M84" s="69">
        <v>198</v>
      </c>
      <c r="N84" s="69">
        <v>428.1</v>
      </c>
      <c r="O84" s="69">
        <v>10</v>
      </c>
      <c r="P84" s="69">
        <v>3.3</v>
      </c>
      <c r="Q84" s="69"/>
      <c r="R84" s="47"/>
      <c r="S84" s="48"/>
    </row>
    <row r="85" spans="1:23" ht="24.75" customHeight="1" x14ac:dyDescent="0.25">
      <c r="A85" s="65">
        <v>611070</v>
      </c>
      <c r="B85" s="5" t="s">
        <v>75</v>
      </c>
      <c r="C85" s="68">
        <f t="shared" si="6"/>
        <v>6603.2000000000007</v>
      </c>
      <c r="D85" s="69">
        <v>5212</v>
      </c>
      <c r="E85" s="69">
        <v>1146.5999999999999</v>
      </c>
      <c r="F85" s="69">
        <v>60.1</v>
      </c>
      <c r="G85" s="69"/>
      <c r="H85" s="69"/>
      <c r="I85" s="69">
        <v>33.700000000000003</v>
      </c>
      <c r="J85" s="69">
        <v>9.9</v>
      </c>
      <c r="K85" s="69">
        <v>85</v>
      </c>
      <c r="L85" s="69">
        <v>1.3</v>
      </c>
      <c r="M85" s="69">
        <v>54.6</v>
      </c>
      <c r="N85" s="69"/>
      <c r="O85" s="69"/>
      <c r="P85" s="69"/>
      <c r="Q85" s="69"/>
      <c r="R85" s="47"/>
      <c r="S85" s="48"/>
    </row>
    <row r="86" spans="1:23" ht="29.25" customHeight="1" x14ac:dyDescent="0.25">
      <c r="A86" s="65">
        <v>611070</v>
      </c>
      <c r="B86" s="5" t="s">
        <v>21</v>
      </c>
      <c r="C86" s="68">
        <f t="shared" si="6"/>
        <v>7141.2</v>
      </c>
      <c r="D86" s="69">
        <v>5547.4</v>
      </c>
      <c r="E86" s="69">
        <v>1237.5</v>
      </c>
      <c r="F86" s="69">
        <v>80</v>
      </c>
      <c r="G86" s="69"/>
      <c r="H86" s="69"/>
      <c r="I86" s="69">
        <v>73</v>
      </c>
      <c r="J86" s="69">
        <v>9.8000000000000007</v>
      </c>
      <c r="K86" s="69"/>
      <c r="L86" s="69">
        <v>6.5</v>
      </c>
      <c r="M86" s="69">
        <v>15.8</v>
      </c>
      <c r="N86" s="69">
        <v>166.5</v>
      </c>
      <c r="O86" s="69"/>
      <c r="P86" s="69">
        <v>4.7</v>
      </c>
      <c r="Q86" s="69"/>
      <c r="R86" s="47"/>
      <c r="S86" s="48"/>
    </row>
    <row r="87" spans="1:23" ht="26.25" customHeight="1" x14ac:dyDescent="0.25">
      <c r="A87" s="65">
        <v>611070</v>
      </c>
      <c r="B87" s="5" t="s">
        <v>22</v>
      </c>
      <c r="C87" s="68">
        <f t="shared" si="6"/>
        <v>7144.2999999999993</v>
      </c>
      <c r="D87" s="69">
        <v>5350.2</v>
      </c>
      <c r="E87" s="69">
        <v>1162.5</v>
      </c>
      <c r="F87" s="69">
        <v>53.9</v>
      </c>
      <c r="G87" s="69"/>
      <c r="H87" s="69"/>
      <c r="I87" s="69">
        <v>56</v>
      </c>
      <c r="J87" s="69"/>
      <c r="K87" s="69">
        <v>420</v>
      </c>
      <c r="L87" s="69">
        <v>10.9</v>
      </c>
      <c r="M87" s="69">
        <v>84.8</v>
      </c>
      <c r="N87" s="69"/>
      <c r="O87" s="69">
        <v>5.0999999999999996</v>
      </c>
      <c r="P87" s="69">
        <v>0.9</v>
      </c>
      <c r="Q87" s="69"/>
      <c r="R87" s="47"/>
      <c r="S87" s="48"/>
    </row>
    <row r="88" spans="1:23" ht="20.25" customHeight="1" x14ac:dyDescent="0.25">
      <c r="A88" s="65"/>
      <c r="B88" s="26" t="s">
        <v>36</v>
      </c>
      <c r="C88" s="68">
        <f t="shared" ref="C88:Q88" si="19">SUM(C84:C87)</f>
        <v>27542.400000000001</v>
      </c>
      <c r="D88" s="68">
        <f t="shared" si="19"/>
        <v>20909.599999999999</v>
      </c>
      <c r="E88" s="68">
        <f t="shared" si="19"/>
        <v>4637.8</v>
      </c>
      <c r="F88" s="68">
        <f t="shared" si="19"/>
        <v>229</v>
      </c>
      <c r="G88" s="68">
        <f t="shared" si="19"/>
        <v>0</v>
      </c>
      <c r="H88" s="68">
        <f t="shared" si="19"/>
        <v>0</v>
      </c>
      <c r="I88" s="68">
        <f t="shared" si="19"/>
        <v>242</v>
      </c>
      <c r="J88" s="68">
        <f t="shared" si="19"/>
        <v>21.4</v>
      </c>
      <c r="K88" s="68">
        <f t="shared" si="19"/>
        <v>505</v>
      </c>
      <c r="L88" s="68">
        <f t="shared" si="19"/>
        <v>25.8</v>
      </c>
      <c r="M88" s="68">
        <f t="shared" si="19"/>
        <v>353.2</v>
      </c>
      <c r="N88" s="68">
        <f t="shared" si="19"/>
        <v>594.6</v>
      </c>
      <c r="O88" s="68">
        <f t="shared" si="19"/>
        <v>15.1</v>
      </c>
      <c r="P88" s="68">
        <f t="shared" si="19"/>
        <v>8.9</v>
      </c>
      <c r="Q88" s="68">
        <f t="shared" si="19"/>
        <v>0</v>
      </c>
      <c r="S88" s="48"/>
    </row>
    <row r="89" spans="1:23" ht="22.5" customHeight="1" x14ac:dyDescent="0.25">
      <c r="A89" s="65">
        <v>611101</v>
      </c>
      <c r="B89" s="5" t="s">
        <v>67</v>
      </c>
      <c r="C89" s="68">
        <f t="shared" si="6"/>
        <v>38810</v>
      </c>
      <c r="D89" s="69">
        <v>25955.599999999999</v>
      </c>
      <c r="E89" s="69">
        <v>5710.2</v>
      </c>
      <c r="F89" s="69">
        <v>20.7</v>
      </c>
      <c r="G89" s="69"/>
      <c r="H89" s="69">
        <v>105.4</v>
      </c>
      <c r="I89" s="69">
        <v>56</v>
      </c>
      <c r="J89" s="69"/>
      <c r="K89" s="69">
        <v>2813.7</v>
      </c>
      <c r="L89" s="69">
        <v>126.9</v>
      </c>
      <c r="M89" s="69">
        <v>703.7</v>
      </c>
      <c r="N89" s="69"/>
      <c r="O89" s="69"/>
      <c r="P89" s="69">
        <v>3317.8</v>
      </c>
      <c r="Q89" s="69">
        <v>186.3</v>
      </c>
      <c r="R89" s="47"/>
      <c r="S89" s="42"/>
    </row>
    <row r="90" spans="1:23" ht="21.75" customHeight="1" x14ac:dyDescent="0.25">
      <c r="A90" s="65">
        <v>611102</v>
      </c>
      <c r="B90" s="5" t="s">
        <v>67</v>
      </c>
      <c r="C90" s="68">
        <f t="shared" si="6"/>
        <v>3401.4</v>
      </c>
      <c r="D90" s="69">
        <v>2788</v>
      </c>
      <c r="E90" s="69">
        <v>613.4</v>
      </c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55"/>
      <c r="S90" s="43"/>
      <c r="W90" s="30" t="s">
        <v>96</v>
      </c>
    </row>
    <row r="91" spans="1:23" ht="21.75" customHeight="1" x14ac:dyDescent="0.25">
      <c r="A91" s="91">
        <v>611221</v>
      </c>
      <c r="B91" s="5" t="s">
        <v>67</v>
      </c>
      <c r="C91" s="92">
        <f t="shared" si="6"/>
        <v>45.6</v>
      </c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>
        <v>45.6</v>
      </c>
      <c r="Q91" s="69"/>
      <c r="R91" s="56"/>
      <c r="S91" s="43"/>
    </row>
    <row r="92" spans="1:23" ht="24" customHeight="1" x14ac:dyDescent="0.25">
      <c r="A92" s="91">
        <v>611222</v>
      </c>
      <c r="B92" s="5" t="s">
        <v>67</v>
      </c>
      <c r="C92" s="92">
        <f t="shared" si="6"/>
        <v>205.75</v>
      </c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>
        <v>205.75</v>
      </c>
      <c r="Q92" s="69"/>
      <c r="R92" s="56"/>
      <c r="S92" s="43"/>
    </row>
    <row r="93" spans="1:23" ht="15.75" customHeight="1" x14ac:dyDescent="0.25">
      <c r="A93" s="65">
        <v>611101</v>
      </c>
      <c r="B93" s="5" t="s">
        <v>76</v>
      </c>
      <c r="C93" s="68">
        <f t="shared" si="6"/>
        <v>40833.999999999993</v>
      </c>
      <c r="D93" s="69">
        <v>25116.3</v>
      </c>
      <c r="E93" s="69">
        <v>5561.4</v>
      </c>
      <c r="F93" s="71">
        <v>40</v>
      </c>
      <c r="G93" s="69"/>
      <c r="H93" s="69">
        <v>467.1</v>
      </c>
      <c r="I93" s="69"/>
      <c r="J93" s="69"/>
      <c r="K93" s="69"/>
      <c r="L93" s="69">
        <v>185</v>
      </c>
      <c r="M93" s="69">
        <v>1234.5</v>
      </c>
      <c r="N93" s="69">
        <v>1454</v>
      </c>
      <c r="O93" s="69"/>
      <c r="P93" s="69">
        <v>6775.7</v>
      </c>
      <c r="Q93" s="69">
        <v>207.2</v>
      </c>
      <c r="R93" s="43"/>
      <c r="S93" s="42"/>
    </row>
    <row r="94" spans="1:23" ht="18.75" customHeight="1" x14ac:dyDescent="0.25">
      <c r="A94" s="65">
        <v>611102</v>
      </c>
      <c r="B94" s="5" t="s">
        <v>76</v>
      </c>
      <c r="C94" s="68">
        <f t="shared" si="6"/>
        <v>3845</v>
      </c>
      <c r="D94" s="69">
        <v>3152</v>
      </c>
      <c r="E94" s="69">
        <v>693</v>
      </c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55"/>
      <c r="S94" s="43"/>
    </row>
    <row r="95" spans="1:23" ht="17.25" customHeight="1" x14ac:dyDescent="0.25">
      <c r="A95" s="65">
        <v>611101</v>
      </c>
      <c r="B95" s="5" t="s">
        <v>72</v>
      </c>
      <c r="C95" s="68">
        <f t="shared" si="6"/>
        <v>27549.899999999998</v>
      </c>
      <c r="D95" s="69">
        <v>15695</v>
      </c>
      <c r="E95" s="69">
        <v>3425</v>
      </c>
      <c r="F95" s="69"/>
      <c r="G95" s="69">
        <v>30</v>
      </c>
      <c r="H95" s="69">
        <v>885.1</v>
      </c>
      <c r="I95" s="69"/>
      <c r="J95" s="69"/>
      <c r="K95" s="69"/>
      <c r="L95" s="69">
        <v>57</v>
      </c>
      <c r="M95" s="69">
        <v>1310.3</v>
      </c>
      <c r="N95" s="69"/>
      <c r="O95" s="69">
        <v>1333.8</v>
      </c>
      <c r="P95" s="69">
        <v>4813.7</v>
      </c>
      <c r="Q95" s="69">
        <v>143.9</v>
      </c>
      <c r="R95" s="47"/>
      <c r="S95" s="42"/>
      <c r="V95" s="57"/>
    </row>
    <row r="96" spans="1:23" ht="16.5" customHeight="1" x14ac:dyDescent="0.25">
      <c r="A96" s="65">
        <v>611102</v>
      </c>
      <c r="B96" s="5" t="s">
        <v>72</v>
      </c>
      <c r="C96" s="68">
        <f t="shared" si="6"/>
        <v>2959.5</v>
      </c>
      <c r="D96" s="69">
        <v>2422.9</v>
      </c>
      <c r="E96" s="69">
        <v>536.6</v>
      </c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58"/>
      <c r="S96" s="43"/>
    </row>
    <row r="97" spans="1:22" ht="19.5" customHeight="1" x14ac:dyDescent="0.25">
      <c r="A97" s="65">
        <v>611101</v>
      </c>
      <c r="B97" s="5" t="s">
        <v>63</v>
      </c>
      <c r="C97" s="68">
        <f t="shared" si="6"/>
        <v>17139.8</v>
      </c>
      <c r="D97" s="69">
        <v>8813</v>
      </c>
      <c r="E97" s="69">
        <v>1934.3</v>
      </c>
      <c r="F97" s="69">
        <v>532</v>
      </c>
      <c r="G97" s="69">
        <v>5</v>
      </c>
      <c r="H97" s="69">
        <v>267.5</v>
      </c>
      <c r="I97" s="69">
        <v>343.1</v>
      </c>
      <c r="J97" s="69"/>
      <c r="K97" s="69"/>
      <c r="L97" s="69">
        <v>61.2</v>
      </c>
      <c r="M97" s="69">
        <v>400</v>
      </c>
      <c r="N97" s="69">
        <v>855.1</v>
      </c>
      <c r="O97" s="69"/>
      <c r="P97" s="69">
        <v>3928.6</v>
      </c>
      <c r="Q97" s="69">
        <v>72.3</v>
      </c>
      <c r="R97" s="47"/>
      <c r="S97" s="43"/>
    </row>
    <row r="98" spans="1:22" ht="24.75" customHeight="1" x14ac:dyDescent="0.25">
      <c r="A98" s="65">
        <v>611102</v>
      </c>
      <c r="B98" s="5" t="s">
        <v>63</v>
      </c>
      <c r="C98" s="68">
        <f t="shared" si="6"/>
        <v>2664</v>
      </c>
      <c r="D98" s="69">
        <v>2183.6999999999998</v>
      </c>
      <c r="E98" s="69">
        <v>480.3</v>
      </c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42"/>
      <c r="S98" s="43"/>
    </row>
    <row r="99" spans="1:22" ht="25.5" customHeight="1" x14ac:dyDescent="0.25">
      <c r="A99" s="65">
        <v>611101</v>
      </c>
      <c r="B99" s="5" t="s">
        <v>77</v>
      </c>
      <c r="C99" s="68">
        <f t="shared" si="6"/>
        <v>16933.800000000003</v>
      </c>
      <c r="D99" s="69">
        <v>10684.7</v>
      </c>
      <c r="E99" s="69">
        <v>2259.6</v>
      </c>
      <c r="F99" s="69">
        <v>55</v>
      </c>
      <c r="G99" s="69"/>
      <c r="H99" s="69">
        <v>317.5</v>
      </c>
      <c r="I99" s="69">
        <v>134</v>
      </c>
      <c r="J99" s="69"/>
      <c r="K99" s="69"/>
      <c r="L99" s="69"/>
      <c r="M99" s="69">
        <v>91</v>
      </c>
      <c r="N99" s="69"/>
      <c r="O99" s="69"/>
      <c r="P99" s="69">
        <v>3392</v>
      </c>
      <c r="Q99" s="69">
        <v>77.900000000000006</v>
      </c>
      <c r="R99" s="49"/>
      <c r="S99" s="43"/>
    </row>
    <row r="100" spans="1:22" ht="21.75" customHeight="1" x14ac:dyDescent="0.25">
      <c r="A100" s="65">
        <v>611102</v>
      </c>
      <c r="B100" s="5" t="s">
        <v>32</v>
      </c>
      <c r="C100" s="68">
        <f t="shared" si="6"/>
        <v>3268.8</v>
      </c>
      <c r="D100" s="69">
        <v>2681.8</v>
      </c>
      <c r="E100" s="69">
        <v>587</v>
      </c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42"/>
    </row>
    <row r="101" spans="1:22" ht="13.5" customHeight="1" x14ac:dyDescent="0.25">
      <c r="A101" s="65"/>
      <c r="B101" s="26" t="s">
        <v>53</v>
      </c>
      <c r="C101" s="68">
        <f>C89+C93+C95+C97+C99</f>
        <v>141267.5</v>
      </c>
      <c r="D101" s="68">
        <f t="shared" ref="D101:Q101" si="20">D89+D93+D95+D97+D99</f>
        <v>86264.599999999991</v>
      </c>
      <c r="E101" s="68">
        <f t="shared" si="20"/>
        <v>18890.499999999996</v>
      </c>
      <c r="F101" s="68">
        <f t="shared" si="20"/>
        <v>647.70000000000005</v>
      </c>
      <c r="G101" s="68">
        <f t="shared" si="20"/>
        <v>35</v>
      </c>
      <c r="H101" s="68">
        <f t="shared" si="20"/>
        <v>2042.6</v>
      </c>
      <c r="I101" s="68">
        <f t="shared" si="20"/>
        <v>533.1</v>
      </c>
      <c r="J101" s="68">
        <f t="shared" si="20"/>
        <v>0</v>
      </c>
      <c r="K101" s="68">
        <f t="shared" si="20"/>
        <v>2813.7</v>
      </c>
      <c r="L101" s="68">
        <f t="shared" si="20"/>
        <v>430.09999999999997</v>
      </c>
      <c r="M101" s="68">
        <f t="shared" si="20"/>
        <v>3739.5</v>
      </c>
      <c r="N101" s="68">
        <f t="shared" si="20"/>
        <v>2309.1</v>
      </c>
      <c r="O101" s="68">
        <f t="shared" si="20"/>
        <v>1333.8</v>
      </c>
      <c r="P101" s="68">
        <f t="shared" si="20"/>
        <v>22227.8</v>
      </c>
      <c r="Q101" s="68">
        <f t="shared" si="20"/>
        <v>687.59999999999991</v>
      </c>
      <c r="R101" s="42"/>
    </row>
    <row r="102" spans="1:22" ht="12" customHeight="1" x14ac:dyDescent="0.25">
      <c r="A102" s="65"/>
      <c r="B102" s="26" t="s">
        <v>54</v>
      </c>
      <c r="C102" s="68">
        <f>C90+C94+C96+C98+C100</f>
        <v>16138.7</v>
      </c>
      <c r="D102" s="68">
        <f t="shared" ref="D102:P102" si="21">D90+D94+D96+D98+D100</f>
        <v>13228.399999999998</v>
      </c>
      <c r="E102" s="68">
        <f t="shared" si="21"/>
        <v>2910.3</v>
      </c>
      <c r="F102" s="68">
        <f t="shared" si="21"/>
        <v>0</v>
      </c>
      <c r="G102" s="68">
        <f t="shared" si="21"/>
        <v>0</v>
      </c>
      <c r="H102" s="68">
        <f t="shared" si="21"/>
        <v>0</v>
      </c>
      <c r="I102" s="68">
        <f t="shared" si="21"/>
        <v>0</v>
      </c>
      <c r="J102" s="68">
        <f t="shared" si="21"/>
        <v>0</v>
      </c>
      <c r="K102" s="68">
        <f t="shared" si="21"/>
        <v>0</v>
      </c>
      <c r="L102" s="68">
        <f t="shared" si="21"/>
        <v>0</v>
      </c>
      <c r="M102" s="68">
        <f t="shared" si="21"/>
        <v>0</v>
      </c>
      <c r="N102" s="68">
        <f t="shared" si="21"/>
        <v>0</v>
      </c>
      <c r="O102" s="68">
        <f t="shared" si="21"/>
        <v>0</v>
      </c>
      <c r="P102" s="68">
        <f t="shared" si="21"/>
        <v>0</v>
      </c>
      <c r="Q102" s="68"/>
    </row>
    <row r="103" spans="1:22" ht="26.25" customHeight="1" x14ac:dyDescent="0.25">
      <c r="A103" s="67">
        <v>611110</v>
      </c>
      <c r="B103" s="13" t="s">
        <v>32</v>
      </c>
      <c r="C103" s="72">
        <f t="shared" si="6"/>
        <v>40441.700000000004</v>
      </c>
      <c r="D103" s="69">
        <v>22503.5</v>
      </c>
      <c r="E103" s="69">
        <v>4910.3999999999996</v>
      </c>
      <c r="F103" s="69">
        <v>168.2</v>
      </c>
      <c r="G103" s="69"/>
      <c r="H103" s="69">
        <v>743.4</v>
      </c>
      <c r="I103" s="69"/>
      <c r="J103" s="69"/>
      <c r="K103" s="69"/>
      <c r="L103" s="69"/>
      <c r="M103" s="69">
        <v>2472.8000000000002</v>
      </c>
      <c r="N103" s="69">
        <v>1597.8</v>
      </c>
      <c r="O103" s="69"/>
      <c r="P103" s="69">
        <v>8045.6</v>
      </c>
      <c r="Q103" s="69">
        <v>165.5</v>
      </c>
      <c r="S103" s="59"/>
    </row>
    <row r="104" spans="1:22" ht="25.5" customHeight="1" x14ac:dyDescent="0.25">
      <c r="A104" s="65">
        <v>611120</v>
      </c>
      <c r="B104" s="5" t="s">
        <v>23</v>
      </c>
      <c r="C104" s="68">
        <f t="shared" si="6"/>
        <v>23910.799999999999</v>
      </c>
      <c r="D104" s="69">
        <v>18408</v>
      </c>
      <c r="E104" s="69">
        <v>3945.6</v>
      </c>
      <c r="F104" s="69">
        <v>41</v>
      </c>
      <c r="G104" s="69"/>
      <c r="H104" s="69"/>
      <c r="I104" s="69">
        <v>80.7</v>
      </c>
      <c r="J104" s="69"/>
      <c r="K104" s="69">
        <v>1170.4000000000001</v>
      </c>
      <c r="L104" s="69">
        <v>93</v>
      </c>
      <c r="M104" s="69">
        <v>154.80000000000001</v>
      </c>
      <c r="N104" s="69"/>
      <c r="O104" s="69">
        <v>16</v>
      </c>
      <c r="P104" s="69">
        <v>1.3</v>
      </c>
      <c r="Q104" s="69"/>
      <c r="R104" s="47"/>
      <c r="T104" s="52"/>
      <c r="U104" s="53"/>
    </row>
    <row r="105" spans="1:22" ht="25.5" customHeight="1" x14ac:dyDescent="0.25">
      <c r="A105" s="67">
        <v>611182</v>
      </c>
      <c r="B105" s="13" t="s">
        <v>23</v>
      </c>
      <c r="C105" s="72">
        <f t="shared" si="6"/>
        <v>3410.0999999999995</v>
      </c>
      <c r="D105" s="69">
        <v>1959.1</v>
      </c>
      <c r="E105" s="69">
        <v>431</v>
      </c>
      <c r="F105" s="69"/>
      <c r="G105" s="69"/>
      <c r="H105" s="69"/>
      <c r="I105" s="69"/>
      <c r="J105" s="69">
        <v>243.2</v>
      </c>
      <c r="K105" s="69"/>
      <c r="L105" s="69"/>
      <c r="M105" s="69"/>
      <c r="N105" s="69"/>
      <c r="O105" s="69"/>
      <c r="P105" s="69">
        <v>776.8</v>
      </c>
      <c r="Q105" s="69"/>
      <c r="R105" s="42"/>
    </row>
    <row r="106" spans="1:22" ht="27.75" customHeight="1" x14ac:dyDescent="0.25">
      <c r="A106" s="65">
        <v>611120</v>
      </c>
      <c r="B106" s="73" t="s">
        <v>62</v>
      </c>
      <c r="C106" s="68">
        <f t="shared" si="6"/>
        <v>3833.3999999999996</v>
      </c>
      <c r="D106" s="69">
        <v>2500</v>
      </c>
      <c r="E106" s="69">
        <v>521.20000000000005</v>
      </c>
      <c r="F106" s="69">
        <v>40</v>
      </c>
      <c r="G106" s="69"/>
      <c r="H106" s="69"/>
      <c r="I106" s="69">
        <v>467.6</v>
      </c>
      <c r="J106" s="69"/>
      <c r="K106" s="69">
        <v>93</v>
      </c>
      <c r="L106" s="69">
        <v>10</v>
      </c>
      <c r="M106" s="69">
        <v>200</v>
      </c>
      <c r="N106" s="69"/>
      <c r="O106" s="69"/>
      <c r="P106" s="69">
        <v>1.6</v>
      </c>
      <c r="Q106" s="69"/>
    </row>
    <row r="107" spans="1:22" ht="14.25" x14ac:dyDescent="0.25">
      <c r="A107" s="65"/>
      <c r="B107" s="26" t="s">
        <v>35</v>
      </c>
      <c r="C107" s="68">
        <f t="shared" ref="C107:Q107" si="22">C104+C106</f>
        <v>27744.199999999997</v>
      </c>
      <c r="D107" s="68">
        <f t="shared" si="22"/>
        <v>20908</v>
      </c>
      <c r="E107" s="68">
        <f>E104+E106</f>
        <v>4466.8</v>
      </c>
      <c r="F107" s="68">
        <f t="shared" si="22"/>
        <v>81</v>
      </c>
      <c r="G107" s="68">
        <f t="shared" si="22"/>
        <v>0</v>
      </c>
      <c r="H107" s="68">
        <f t="shared" si="22"/>
        <v>0</v>
      </c>
      <c r="I107" s="68">
        <f t="shared" si="22"/>
        <v>548.30000000000007</v>
      </c>
      <c r="J107" s="68">
        <f t="shared" si="22"/>
        <v>0</v>
      </c>
      <c r="K107" s="68">
        <f t="shared" si="22"/>
        <v>1263.4000000000001</v>
      </c>
      <c r="L107" s="68">
        <f t="shared" si="22"/>
        <v>103</v>
      </c>
      <c r="M107" s="68">
        <f t="shared" si="22"/>
        <v>354.8</v>
      </c>
      <c r="N107" s="68">
        <f t="shared" si="22"/>
        <v>0</v>
      </c>
      <c r="O107" s="68">
        <f t="shared" si="22"/>
        <v>16</v>
      </c>
      <c r="P107" s="68">
        <f t="shared" si="22"/>
        <v>2.9000000000000004</v>
      </c>
      <c r="Q107" s="68">
        <f t="shared" si="22"/>
        <v>0</v>
      </c>
    </row>
    <row r="108" spans="1:22" ht="29.25" customHeight="1" x14ac:dyDescent="0.25">
      <c r="A108" s="65">
        <v>611141</v>
      </c>
      <c r="B108" s="73" t="s">
        <v>68</v>
      </c>
      <c r="C108" s="68">
        <f t="shared" si="6"/>
        <v>2830.9000000000005</v>
      </c>
      <c r="D108" s="69">
        <v>1988.9</v>
      </c>
      <c r="E108" s="69">
        <v>437</v>
      </c>
      <c r="F108" s="69"/>
      <c r="G108" s="69"/>
      <c r="H108" s="69"/>
      <c r="I108" s="69">
        <v>320.10000000000002</v>
      </c>
      <c r="J108" s="69"/>
      <c r="K108" s="69"/>
      <c r="L108" s="69">
        <v>5</v>
      </c>
      <c r="M108" s="69">
        <v>48.8</v>
      </c>
      <c r="N108" s="69">
        <v>29.8</v>
      </c>
      <c r="O108" s="69">
        <v>1.3</v>
      </c>
      <c r="P108" s="69"/>
      <c r="Q108" s="69"/>
      <c r="R108" s="47"/>
      <c r="S108" s="48"/>
      <c r="U108" s="30" t="s">
        <v>92</v>
      </c>
      <c r="V108" s="30" t="s">
        <v>102</v>
      </c>
    </row>
    <row r="109" spans="1:22" ht="14.25" x14ac:dyDescent="0.25">
      <c r="A109" s="65">
        <v>611141</v>
      </c>
      <c r="B109" s="5" t="s">
        <v>37</v>
      </c>
      <c r="C109" s="68">
        <f t="shared" si="6"/>
        <v>1219.6000000000001</v>
      </c>
      <c r="D109" s="71">
        <v>885</v>
      </c>
      <c r="E109" s="71">
        <v>195.2</v>
      </c>
      <c r="F109" s="71"/>
      <c r="G109" s="71"/>
      <c r="H109" s="71"/>
      <c r="I109" s="71">
        <v>110.5</v>
      </c>
      <c r="J109" s="71"/>
      <c r="K109" s="71"/>
      <c r="L109" s="71">
        <v>0.9</v>
      </c>
      <c r="M109" s="71">
        <v>16.2</v>
      </c>
      <c r="N109" s="71">
        <v>11.2</v>
      </c>
      <c r="O109" s="71">
        <v>0.6</v>
      </c>
      <c r="P109" s="69"/>
      <c r="Q109" s="69"/>
      <c r="R109" s="47"/>
    </row>
    <row r="110" spans="1:22" ht="14.25" x14ac:dyDescent="0.25">
      <c r="A110" s="65"/>
      <c r="B110" s="26" t="s">
        <v>87</v>
      </c>
      <c r="C110" s="68">
        <f t="shared" ref="C110:Q110" si="23">C108+C109</f>
        <v>4050.5000000000009</v>
      </c>
      <c r="D110" s="68">
        <f t="shared" si="23"/>
        <v>2873.9</v>
      </c>
      <c r="E110" s="68">
        <f t="shared" si="23"/>
        <v>632.20000000000005</v>
      </c>
      <c r="F110" s="68">
        <f t="shared" si="23"/>
        <v>0</v>
      </c>
      <c r="G110" s="68">
        <f t="shared" si="23"/>
        <v>0</v>
      </c>
      <c r="H110" s="68">
        <f t="shared" si="23"/>
        <v>0</v>
      </c>
      <c r="I110" s="68">
        <f t="shared" si="23"/>
        <v>430.6</v>
      </c>
      <c r="J110" s="68">
        <f t="shared" si="23"/>
        <v>0</v>
      </c>
      <c r="K110" s="68">
        <f t="shared" si="23"/>
        <v>0</v>
      </c>
      <c r="L110" s="68">
        <f t="shared" si="23"/>
        <v>5.9</v>
      </c>
      <c r="M110" s="68">
        <f t="shared" si="23"/>
        <v>65</v>
      </c>
      <c r="N110" s="68">
        <f t="shared" si="23"/>
        <v>41</v>
      </c>
      <c r="O110" s="68">
        <f t="shared" si="23"/>
        <v>1.9</v>
      </c>
      <c r="P110" s="68">
        <f t="shared" si="23"/>
        <v>0</v>
      </c>
      <c r="Q110" s="68">
        <f t="shared" si="23"/>
        <v>0</v>
      </c>
      <c r="R110" s="42"/>
    </row>
    <row r="111" spans="1:22" ht="14.25" x14ac:dyDescent="0.25">
      <c r="A111" s="65"/>
      <c r="B111" s="28" t="s">
        <v>99</v>
      </c>
      <c r="C111" s="70">
        <f>C24+C63+C82</f>
        <v>11944.2</v>
      </c>
      <c r="D111" s="68">
        <f t="shared" ref="D111:Q111" si="24">D24+D63+D82</f>
        <v>9852.9</v>
      </c>
      <c r="E111" s="68">
        <f t="shared" si="24"/>
        <v>2091.2999999999997</v>
      </c>
      <c r="F111" s="68">
        <f t="shared" si="24"/>
        <v>0</v>
      </c>
      <c r="G111" s="68">
        <f t="shared" si="24"/>
        <v>0</v>
      </c>
      <c r="H111" s="68">
        <f t="shared" si="24"/>
        <v>0</v>
      </c>
      <c r="I111" s="68">
        <f t="shared" si="24"/>
        <v>0</v>
      </c>
      <c r="J111" s="68">
        <f t="shared" si="24"/>
        <v>0</v>
      </c>
      <c r="K111" s="68">
        <f t="shared" si="24"/>
        <v>0</v>
      </c>
      <c r="L111" s="68">
        <f t="shared" si="24"/>
        <v>0</v>
      </c>
      <c r="M111" s="68">
        <f t="shared" si="24"/>
        <v>0</v>
      </c>
      <c r="N111" s="68">
        <f t="shared" si="24"/>
        <v>0</v>
      </c>
      <c r="O111" s="68">
        <f t="shared" si="24"/>
        <v>0</v>
      </c>
      <c r="P111" s="68">
        <f t="shared" si="24"/>
        <v>0</v>
      </c>
      <c r="Q111" s="68">
        <f t="shared" si="24"/>
        <v>0</v>
      </c>
      <c r="R111" s="42"/>
    </row>
    <row r="112" spans="1:22" ht="14.25" x14ac:dyDescent="0.25">
      <c r="A112" s="65"/>
      <c r="B112" s="28" t="s">
        <v>123</v>
      </c>
      <c r="C112" s="70">
        <f>C25+C64+C83</f>
        <v>1039.8000000000002</v>
      </c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42"/>
    </row>
    <row r="113" spans="1:26" ht="15" customHeight="1" x14ac:dyDescent="0.25">
      <c r="A113" s="63">
        <v>611142</v>
      </c>
      <c r="B113" s="74" t="s">
        <v>80</v>
      </c>
      <c r="C113" s="68">
        <f>SUM(D113:P113)</f>
        <v>6877.1</v>
      </c>
      <c r="D113" s="69">
        <v>1979</v>
      </c>
      <c r="E113" s="69">
        <v>389.6</v>
      </c>
      <c r="F113" s="69"/>
      <c r="G113" s="69"/>
      <c r="H113" s="69">
        <v>3200</v>
      </c>
      <c r="I113" s="69"/>
      <c r="J113" s="69"/>
      <c r="K113" s="69"/>
      <c r="L113" s="69"/>
      <c r="M113" s="69"/>
      <c r="N113" s="69"/>
      <c r="O113" s="69"/>
      <c r="P113" s="69">
        <v>1308.5</v>
      </c>
      <c r="Q113" s="69"/>
      <c r="R113" s="60" t="s">
        <v>121</v>
      </c>
      <c r="S113" s="61" t="s">
        <v>104</v>
      </c>
      <c r="T113" s="60" t="s">
        <v>120</v>
      </c>
      <c r="U113" s="61" t="s">
        <v>108</v>
      </c>
      <c r="V113" s="60" t="s">
        <v>125</v>
      </c>
      <c r="W113" s="61" t="s">
        <v>124</v>
      </c>
      <c r="X113" s="60"/>
      <c r="Y113" s="61"/>
      <c r="Z113" s="60"/>
    </row>
    <row r="114" spans="1:26" ht="0.75" hidden="1" customHeight="1" x14ac:dyDescent="0.25">
      <c r="A114" s="63">
        <v>611271</v>
      </c>
      <c r="B114" s="13" t="s">
        <v>85</v>
      </c>
      <c r="C114" s="68">
        <v>0</v>
      </c>
      <c r="D114" s="68">
        <f>D14+D19+D29+D37+D43+D49+D67+D72+D77</f>
        <v>0</v>
      </c>
      <c r="E114" s="68">
        <f>E14+E19+E29+E37+E43+E49+E67+E72+E77</f>
        <v>0</v>
      </c>
      <c r="F114" s="68">
        <v>0</v>
      </c>
      <c r="G114" s="68">
        <f t="shared" ref="G114:P114" si="25">G14+G19+G29+G37+G43+G49+G67+G72+G77</f>
        <v>0</v>
      </c>
      <c r="H114" s="68">
        <f t="shared" si="25"/>
        <v>0</v>
      </c>
      <c r="I114" s="68">
        <f t="shared" si="25"/>
        <v>0</v>
      </c>
      <c r="J114" s="68">
        <f t="shared" si="25"/>
        <v>0</v>
      </c>
      <c r="K114" s="68">
        <f t="shared" si="25"/>
        <v>0</v>
      </c>
      <c r="L114" s="68">
        <f t="shared" si="25"/>
        <v>0</v>
      </c>
      <c r="M114" s="68">
        <f t="shared" si="25"/>
        <v>0</v>
      </c>
      <c r="N114" s="68">
        <f t="shared" si="25"/>
        <v>0</v>
      </c>
      <c r="O114" s="68">
        <f t="shared" si="25"/>
        <v>0</v>
      </c>
      <c r="P114" s="68">
        <f t="shared" si="25"/>
        <v>0</v>
      </c>
      <c r="Q114" s="68"/>
    </row>
    <row r="115" spans="1:26" ht="20.25" customHeight="1" x14ac:dyDescent="0.25">
      <c r="A115" s="65"/>
      <c r="B115" s="14" t="s">
        <v>1</v>
      </c>
      <c r="C115" s="68">
        <f>C22+C23+C55+C56+C60+C61+C62+C80+C81+C88+C91+C92+C101+C102+C103+C105+C107+C110+C111+C112+C113+C114</f>
        <v>523651.24999999994</v>
      </c>
      <c r="D115" s="68">
        <f t="shared" ref="D115:Q115" si="26">D22+D23+D55+D56+D60+D61+D62+D80+D81+D88+D91+D92+D101+D102+D103+D105+D107+D110+D111+D112+D113+D114</f>
        <v>336660.20000000007</v>
      </c>
      <c r="E115" s="68">
        <f t="shared" si="26"/>
        <v>72737.3</v>
      </c>
      <c r="F115" s="68">
        <f t="shared" si="26"/>
        <v>6466.7</v>
      </c>
      <c r="G115" s="68">
        <f t="shared" si="26"/>
        <v>327.10000000000002</v>
      </c>
      <c r="H115" s="68">
        <f t="shared" si="26"/>
        <v>20938.7</v>
      </c>
      <c r="I115" s="68">
        <f t="shared" si="26"/>
        <v>6629.2000000000007</v>
      </c>
      <c r="J115" s="68">
        <f t="shared" si="26"/>
        <v>264.59999999999997</v>
      </c>
      <c r="K115" s="68">
        <f t="shared" si="26"/>
        <v>11391.9</v>
      </c>
      <c r="L115" s="68">
        <f t="shared" si="26"/>
        <v>1193.9000000000001</v>
      </c>
      <c r="M115" s="68">
        <f t="shared" si="26"/>
        <v>15570.7</v>
      </c>
      <c r="N115" s="68">
        <f t="shared" si="26"/>
        <v>15440.5</v>
      </c>
      <c r="O115" s="68">
        <f t="shared" si="26"/>
        <v>1566.1</v>
      </c>
      <c r="P115" s="68">
        <f t="shared" si="26"/>
        <v>33424.550000000003</v>
      </c>
      <c r="Q115" s="68">
        <f t="shared" si="26"/>
        <v>1425.1999999999998</v>
      </c>
    </row>
    <row r="116" spans="1:26" ht="20.25" customHeight="1" x14ac:dyDescent="0.25">
      <c r="C116" s="40">
        <f>C23+C26+C61+C62+C65+C81+C84+C89+C102+C103+C104+C108+C109+C110+C114+C115</f>
        <v>806027.05</v>
      </c>
    </row>
    <row r="117" spans="1:26" ht="20.25" customHeight="1" x14ac:dyDescent="0.25"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</row>
    <row r="118" spans="1:26" ht="20.25" customHeight="1" x14ac:dyDescent="0.25">
      <c r="B118" s="75" t="s">
        <v>59</v>
      </c>
      <c r="C118" s="75"/>
      <c r="D118" s="75"/>
      <c r="E118" s="75"/>
      <c r="F118" s="75"/>
      <c r="G118" s="75"/>
      <c r="M118" s="30" t="s">
        <v>34</v>
      </c>
    </row>
    <row r="121" spans="1:26" ht="20.25" customHeight="1" x14ac:dyDescent="0.25">
      <c r="A121" s="30">
        <v>611142</v>
      </c>
      <c r="B121" s="30" t="s">
        <v>79</v>
      </c>
      <c r="C121" s="41">
        <f>C122+C123+C124+C125+C126+C127</f>
        <v>1502.5</v>
      </c>
    </row>
    <row r="122" spans="1:26" ht="20.25" customHeight="1" x14ac:dyDescent="0.25">
      <c r="B122" s="30" t="s">
        <v>103</v>
      </c>
      <c r="C122" s="41">
        <v>58.3</v>
      </c>
      <c r="H122" s="53"/>
    </row>
    <row r="123" spans="1:26" ht="20.25" customHeight="1" x14ac:dyDescent="0.25">
      <c r="B123" s="30" t="s">
        <v>105</v>
      </c>
      <c r="C123" s="44">
        <v>148.5</v>
      </c>
      <c r="I123" s="53"/>
    </row>
    <row r="124" spans="1:26" ht="20.25" customHeight="1" x14ac:dyDescent="0.25">
      <c r="B124" s="30" t="s">
        <v>106</v>
      </c>
      <c r="C124" s="44">
        <v>284.89999999999998</v>
      </c>
    </row>
    <row r="125" spans="1:26" ht="20.25" customHeight="1" x14ac:dyDescent="0.25">
      <c r="B125" s="30" t="s">
        <v>107</v>
      </c>
      <c r="C125" s="44">
        <v>35</v>
      </c>
    </row>
    <row r="126" spans="1:26" ht="20.25" customHeight="1" x14ac:dyDescent="0.25">
      <c r="B126" s="30" t="s">
        <v>109</v>
      </c>
      <c r="C126" s="44">
        <v>661.2</v>
      </c>
      <c r="F126" s="53"/>
      <c r="S126" s="53"/>
    </row>
    <row r="127" spans="1:26" ht="20.25" customHeight="1" x14ac:dyDescent="0.25">
      <c r="B127" s="30" t="s">
        <v>122</v>
      </c>
      <c r="C127" s="44">
        <v>314.60000000000002</v>
      </c>
    </row>
    <row r="128" spans="1:26" ht="20.25" customHeight="1" x14ac:dyDescent="0.25">
      <c r="C128" s="44"/>
    </row>
    <row r="129" spans="3:3" ht="20.25" customHeight="1" x14ac:dyDescent="0.25">
      <c r="C129" s="44"/>
    </row>
    <row r="130" spans="3:3" ht="20.25" customHeight="1" x14ac:dyDescent="0.25">
      <c r="C130" s="44"/>
    </row>
  </sheetData>
  <mergeCells count="11">
    <mergeCell ref="B118:G118"/>
    <mergeCell ref="K2:Q2"/>
    <mergeCell ref="K3:Q3"/>
    <mergeCell ref="L4:O4"/>
    <mergeCell ref="A6:Q6"/>
    <mergeCell ref="A8:A10"/>
    <mergeCell ref="B8:B10"/>
    <mergeCell ref="Q8:Q10"/>
    <mergeCell ref="C9:C10"/>
    <mergeCell ref="C8:P8"/>
    <mergeCell ref="D9:P9"/>
  </mergeCells>
  <pageMargins left="0.23622047244094491" right="0.23622047244094491" top="0.39370078740157483" bottom="0.35433070866141736" header="0.31496062992125984" footer="0.31496062992125984"/>
  <pageSetup paperSize="9" scale="79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zoomScale="110" zoomScaleNormal="110" workbookViewId="0">
      <pane xSplit="1" ySplit="9" topLeftCell="B31" activePane="bottomRight" state="frozen"/>
      <selection pane="topRight" activeCell="B1" sqref="B1"/>
      <selection pane="bottomLeft" activeCell="A11" sqref="A11"/>
      <selection pane="bottomRight" activeCell="A3" sqref="A3:Q44"/>
    </sheetView>
  </sheetViews>
  <sheetFormatPr defaultRowHeight="15" x14ac:dyDescent="0.25"/>
  <cols>
    <col min="1" max="1" width="8.140625" customWidth="1"/>
    <col min="2" max="2" width="33.28515625" customWidth="1"/>
    <col min="3" max="3" width="9.140625" customWidth="1"/>
    <col min="4" max="4" width="9.5703125" customWidth="1"/>
    <col min="5" max="5" width="7.85546875" customWidth="1"/>
    <col min="6" max="6" width="8.28515625" customWidth="1"/>
    <col min="7" max="7" width="6.140625" customWidth="1"/>
    <col min="8" max="8" width="6.85546875" customWidth="1"/>
    <col min="9" max="9" width="9" customWidth="1"/>
    <col min="10" max="10" width="6.140625" customWidth="1"/>
    <col min="11" max="11" width="6.42578125" customWidth="1"/>
    <col min="12" max="12" width="8" customWidth="1"/>
    <col min="13" max="13" width="8.28515625" customWidth="1"/>
    <col min="14" max="14" width="8.42578125" customWidth="1"/>
    <col min="15" max="15" width="6.140625" customWidth="1"/>
    <col min="16" max="16" width="9.140625" customWidth="1"/>
  </cols>
  <sheetData>
    <row r="1" spans="1:20" x14ac:dyDescent="0.25">
      <c r="L1" s="84"/>
      <c r="M1" s="84"/>
      <c r="N1" s="84"/>
      <c r="O1" s="84"/>
      <c r="P1" s="3"/>
      <c r="Q1" s="2"/>
      <c r="R1" s="18"/>
    </row>
    <row r="3" spans="1:20" ht="22.5" customHeight="1" x14ac:dyDescent="0.25">
      <c r="A3" s="1"/>
      <c r="B3" s="85" t="s">
        <v>82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1"/>
    </row>
    <row r="4" spans="1:20" ht="11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 t="s">
        <v>17</v>
      </c>
      <c r="P4" s="12"/>
      <c r="Q4" s="12"/>
    </row>
    <row r="5" spans="1:20" ht="0.75" hidden="1" customHeight="1" x14ac:dyDescent="0.25"/>
    <row r="6" spans="1:20" ht="9" customHeight="1" x14ac:dyDescent="0.25">
      <c r="A6" s="82" t="s">
        <v>31</v>
      </c>
      <c r="B6" s="82" t="s">
        <v>0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</row>
    <row r="7" spans="1:20" ht="14.25" customHeight="1" x14ac:dyDescent="0.25">
      <c r="A7" s="82"/>
      <c r="B7" s="82"/>
      <c r="C7" s="82" t="s">
        <v>1</v>
      </c>
      <c r="D7" s="83" t="s">
        <v>15</v>
      </c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</row>
    <row r="8" spans="1:20" ht="63.75" customHeight="1" x14ac:dyDescent="0.25">
      <c r="A8" s="82"/>
      <c r="B8" s="82"/>
      <c r="C8" s="82"/>
      <c r="D8" s="7" t="s">
        <v>2</v>
      </c>
      <c r="E8" s="7" t="s">
        <v>3</v>
      </c>
      <c r="F8" s="7" t="s">
        <v>4</v>
      </c>
      <c r="G8" s="7" t="s">
        <v>5</v>
      </c>
      <c r="H8" s="7" t="s">
        <v>6</v>
      </c>
      <c r="I8" s="7" t="s">
        <v>7</v>
      </c>
      <c r="J8" s="7" t="s">
        <v>8</v>
      </c>
      <c r="K8" s="7" t="s">
        <v>9</v>
      </c>
      <c r="L8" s="7" t="s">
        <v>10</v>
      </c>
      <c r="M8" s="7" t="s">
        <v>11</v>
      </c>
      <c r="N8" s="7" t="s">
        <v>12</v>
      </c>
      <c r="O8" s="7" t="s">
        <v>13</v>
      </c>
      <c r="P8" s="7" t="s">
        <v>25</v>
      </c>
      <c r="Q8" s="7" t="s">
        <v>16</v>
      </c>
    </row>
    <row r="9" spans="1:20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/>
      <c r="Q9" s="8">
        <v>16</v>
      </c>
    </row>
    <row r="10" spans="1:20" ht="24" x14ac:dyDescent="0.25">
      <c r="A10" s="6">
        <v>611022</v>
      </c>
      <c r="B10" s="5" t="s">
        <v>49</v>
      </c>
      <c r="C10" s="9">
        <f>SUM(D10:Q10)</f>
        <v>134.30000000000001</v>
      </c>
      <c r="D10" s="15"/>
      <c r="E10" s="15"/>
      <c r="F10" s="15">
        <v>116.2</v>
      </c>
      <c r="G10" s="15"/>
      <c r="H10" s="15">
        <v>12.7</v>
      </c>
      <c r="I10" s="15"/>
      <c r="J10" s="15"/>
      <c r="K10" s="15"/>
      <c r="L10" s="15"/>
      <c r="M10" s="15"/>
      <c r="N10" s="15"/>
      <c r="O10" s="15"/>
      <c r="P10" s="15">
        <v>5.4</v>
      </c>
      <c r="Q10" s="15"/>
    </row>
    <row r="11" spans="1:20" ht="24" x14ac:dyDescent="0.25">
      <c r="A11" s="6">
        <v>611022</v>
      </c>
      <c r="B11" s="5" t="s">
        <v>48</v>
      </c>
      <c r="C11" s="9">
        <f>SUM(D11:Q11)</f>
        <v>0.8</v>
      </c>
      <c r="D11" s="15"/>
      <c r="E11" s="15"/>
      <c r="F11" s="15">
        <v>0.8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1:20" x14ac:dyDescent="0.25">
      <c r="A12" s="8"/>
      <c r="B12" s="13" t="s">
        <v>45</v>
      </c>
      <c r="C12" s="9">
        <f>SUM(C10:C11)</f>
        <v>135.10000000000002</v>
      </c>
      <c r="D12" s="16">
        <f t="shared" ref="D12:Q12" si="0">SUM(D10:D11)</f>
        <v>0</v>
      </c>
      <c r="E12" s="16">
        <f t="shared" si="0"/>
        <v>0</v>
      </c>
      <c r="F12" s="16">
        <f t="shared" si="0"/>
        <v>117</v>
      </c>
      <c r="G12" s="16">
        <f t="shared" si="0"/>
        <v>0</v>
      </c>
      <c r="H12" s="16">
        <f t="shared" si="0"/>
        <v>12.7</v>
      </c>
      <c r="I12" s="16">
        <f t="shared" si="0"/>
        <v>0</v>
      </c>
      <c r="J12" s="16">
        <f t="shared" si="0"/>
        <v>0</v>
      </c>
      <c r="K12" s="16">
        <f t="shared" si="0"/>
        <v>0</v>
      </c>
      <c r="L12" s="16">
        <f t="shared" si="0"/>
        <v>0</v>
      </c>
      <c r="M12" s="16">
        <f t="shared" si="0"/>
        <v>0</v>
      </c>
      <c r="N12" s="16">
        <f t="shared" si="0"/>
        <v>0</v>
      </c>
      <c r="O12" s="16">
        <f t="shared" si="0"/>
        <v>0</v>
      </c>
      <c r="P12" s="16">
        <f t="shared" si="0"/>
        <v>5.4</v>
      </c>
      <c r="Q12" s="16">
        <f t="shared" si="0"/>
        <v>0</v>
      </c>
    </row>
    <row r="13" spans="1:20" ht="27.75" customHeight="1" x14ac:dyDescent="0.25">
      <c r="A13" s="6">
        <v>611023</v>
      </c>
      <c r="B13" s="4" t="s">
        <v>71</v>
      </c>
      <c r="C13" s="9">
        <f>SUM(D13:Q13)</f>
        <v>0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T13" t="s">
        <v>78</v>
      </c>
    </row>
    <row r="14" spans="1:20" ht="36.75" hidden="1" customHeight="1" x14ac:dyDescent="0.25">
      <c r="A14" s="6">
        <v>611023</v>
      </c>
      <c r="B14" s="4" t="s">
        <v>18</v>
      </c>
      <c r="C14" s="9">
        <f t="shared" ref="C14:C43" si="1">SUM(D14:Q14)</f>
        <v>0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20" ht="25.5" customHeight="1" x14ac:dyDescent="0.25">
      <c r="A15" s="6">
        <v>611023</v>
      </c>
      <c r="B15" s="4" t="s">
        <v>64</v>
      </c>
      <c r="C15" s="9">
        <f t="shared" si="1"/>
        <v>22.2</v>
      </c>
      <c r="D15" s="15">
        <v>12</v>
      </c>
      <c r="E15" s="15">
        <v>2.7</v>
      </c>
      <c r="F15" s="15">
        <v>7.5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20" ht="18" customHeight="1" x14ac:dyDescent="0.25">
      <c r="A16" s="6">
        <v>611023</v>
      </c>
      <c r="B16" s="5" t="s">
        <v>57</v>
      </c>
      <c r="C16" s="16">
        <f>D16+E16+F16+G16+D16+I16+J16+K16+L16+M16+N16+O16+P16+Q16</f>
        <v>56.7</v>
      </c>
      <c r="D16" s="15"/>
      <c r="E16" s="15"/>
      <c r="F16" s="15">
        <v>34.4</v>
      </c>
      <c r="G16" s="15"/>
      <c r="H16" s="15"/>
      <c r="I16" s="15">
        <v>22.3</v>
      </c>
      <c r="J16" s="15"/>
      <c r="K16" s="15"/>
      <c r="L16" s="15"/>
      <c r="M16" s="15"/>
      <c r="N16" s="15"/>
      <c r="O16" s="15"/>
      <c r="P16" s="15"/>
      <c r="Q16" s="15"/>
    </row>
    <row r="17" spans="1:17" ht="22.5" customHeight="1" x14ac:dyDescent="0.25">
      <c r="A17" s="6">
        <v>611023</v>
      </c>
      <c r="B17" s="4" t="s">
        <v>65</v>
      </c>
      <c r="C17" s="9">
        <f t="shared" si="1"/>
        <v>32.5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>
        <v>32.5</v>
      </c>
    </row>
    <row r="18" spans="1:17" ht="24.75" customHeight="1" x14ac:dyDescent="0.25">
      <c r="A18" s="6">
        <v>611023</v>
      </c>
      <c r="B18" s="4" t="s">
        <v>19</v>
      </c>
      <c r="C18" s="9">
        <f t="shared" si="1"/>
        <v>0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ht="18" customHeight="1" x14ac:dyDescent="0.25">
      <c r="A19" s="6">
        <v>611023</v>
      </c>
      <c r="B19" s="5" t="s">
        <v>50</v>
      </c>
      <c r="C19" s="9">
        <f t="shared" si="1"/>
        <v>0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1:17" ht="30" hidden="1" customHeight="1" x14ac:dyDescent="0.25">
      <c r="A20" s="6">
        <v>611023</v>
      </c>
      <c r="B20" s="5" t="s">
        <v>89</v>
      </c>
      <c r="C20" s="9">
        <f t="shared" si="1"/>
        <v>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1:17" ht="21" customHeight="1" x14ac:dyDescent="0.25">
      <c r="A21" s="6"/>
      <c r="B21" s="13" t="s">
        <v>46</v>
      </c>
      <c r="C21" s="9">
        <f>C13+C14+C15+C16+C17+C18+C19+C20</f>
        <v>111.4</v>
      </c>
      <c r="D21" s="16">
        <f t="shared" ref="D21:Q21" si="2">D13+D14+D15+D16+D17+D18+D19</f>
        <v>12</v>
      </c>
      <c r="E21" s="16">
        <f t="shared" si="2"/>
        <v>2.7</v>
      </c>
      <c r="F21" s="16">
        <f t="shared" si="2"/>
        <v>41.9</v>
      </c>
      <c r="G21" s="16">
        <f t="shared" si="2"/>
        <v>0</v>
      </c>
      <c r="H21" s="16">
        <f t="shared" si="2"/>
        <v>0</v>
      </c>
      <c r="I21" s="16">
        <f t="shared" si="2"/>
        <v>22.3</v>
      </c>
      <c r="J21" s="16">
        <f t="shared" si="2"/>
        <v>0</v>
      </c>
      <c r="K21" s="16">
        <f t="shared" si="2"/>
        <v>0</v>
      </c>
      <c r="L21" s="16">
        <f t="shared" si="2"/>
        <v>0</v>
      </c>
      <c r="M21" s="16">
        <f t="shared" si="2"/>
        <v>0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32.5</v>
      </c>
    </row>
    <row r="22" spans="1:17" ht="27" customHeight="1" x14ac:dyDescent="0.25">
      <c r="A22" s="6">
        <v>611025</v>
      </c>
      <c r="B22" s="4" t="s">
        <v>66</v>
      </c>
      <c r="C22" s="9">
        <f t="shared" si="1"/>
        <v>143.80000000000001</v>
      </c>
      <c r="D22" s="15"/>
      <c r="E22" s="15"/>
      <c r="F22" s="15">
        <v>19.2</v>
      </c>
      <c r="G22" s="15"/>
      <c r="H22" s="15"/>
      <c r="I22" s="15"/>
      <c r="J22" s="15"/>
      <c r="K22" s="15"/>
      <c r="L22" s="15"/>
      <c r="M22" s="15">
        <v>107.9</v>
      </c>
      <c r="N22" s="15">
        <v>16.7</v>
      </c>
      <c r="O22" s="15"/>
      <c r="P22" s="15"/>
      <c r="Q22" s="15"/>
    </row>
    <row r="23" spans="1:17" ht="22.5" customHeight="1" x14ac:dyDescent="0.25">
      <c r="A23" s="6">
        <v>611025</v>
      </c>
      <c r="B23" s="5" t="s">
        <v>58</v>
      </c>
      <c r="C23" s="9">
        <f t="shared" si="1"/>
        <v>0.2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>
        <v>0.2</v>
      </c>
      <c r="Q23" s="15"/>
    </row>
    <row r="24" spans="1:17" ht="24" customHeight="1" x14ac:dyDescent="0.25">
      <c r="A24" s="6">
        <v>611025</v>
      </c>
      <c r="B24" s="5" t="s">
        <v>60</v>
      </c>
      <c r="C24" s="9">
        <f t="shared" si="1"/>
        <v>0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1:17" x14ac:dyDescent="0.25">
      <c r="A25" s="6"/>
      <c r="B25" s="13" t="s">
        <v>55</v>
      </c>
      <c r="C25" s="9">
        <f t="shared" ref="C25:Q25" si="3">SUM(C22:C24)</f>
        <v>144</v>
      </c>
      <c r="D25" s="16">
        <f t="shared" si="3"/>
        <v>0</v>
      </c>
      <c r="E25" s="16">
        <f t="shared" si="3"/>
        <v>0</v>
      </c>
      <c r="F25" s="16">
        <f t="shared" si="3"/>
        <v>19.2</v>
      </c>
      <c r="G25" s="16">
        <f t="shared" si="3"/>
        <v>0</v>
      </c>
      <c r="H25" s="16">
        <f t="shared" si="3"/>
        <v>0</v>
      </c>
      <c r="I25" s="16">
        <f t="shared" si="3"/>
        <v>0</v>
      </c>
      <c r="J25" s="16">
        <f t="shared" si="3"/>
        <v>0</v>
      </c>
      <c r="K25" s="16">
        <f t="shared" si="3"/>
        <v>0</v>
      </c>
      <c r="L25" s="16">
        <f t="shared" si="3"/>
        <v>0</v>
      </c>
      <c r="M25" s="16">
        <f t="shared" si="3"/>
        <v>107.9</v>
      </c>
      <c r="N25" s="16">
        <f t="shared" si="3"/>
        <v>16.7</v>
      </c>
      <c r="O25" s="16">
        <f t="shared" si="3"/>
        <v>0</v>
      </c>
      <c r="P25" s="16">
        <f t="shared" si="3"/>
        <v>0.2</v>
      </c>
      <c r="Q25" s="16">
        <f t="shared" si="3"/>
        <v>0</v>
      </c>
    </row>
    <row r="26" spans="1:17" ht="23.25" customHeight="1" x14ac:dyDescent="0.25">
      <c r="A26" s="6">
        <v>611070</v>
      </c>
      <c r="B26" s="5" t="s">
        <v>20</v>
      </c>
      <c r="C26" s="9">
        <f t="shared" si="1"/>
        <v>0.6</v>
      </c>
      <c r="D26" s="15"/>
      <c r="E26" s="15"/>
      <c r="F26" s="15"/>
      <c r="G26" s="15"/>
      <c r="H26" s="15"/>
      <c r="I26" s="15"/>
      <c r="J26" s="15"/>
      <c r="K26" s="15"/>
      <c r="L26" s="15">
        <v>0.3</v>
      </c>
      <c r="M26" s="15"/>
      <c r="N26" s="15"/>
      <c r="O26" s="15">
        <v>0.2</v>
      </c>
      <c r="P26" s="15">
        <v>0.1</v>
      </c>
      <c r="Q26" s="15"/>
    </row>
    <row r="27" spans="1:17" ht="33.75" customHeight="1" x14ac:dyDescent="0.25">
      <c r="A27" s="6">
        <v>611070</v>
      </c>
      <c r="B27" s="5" t="s">
        <v>75</v>
      </c>
      <c r="C27" s="9">
        <f t="shared" si="1"/>
        <v>0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</row>
    <row r="28" spans="1:17" ht="37.5" customHeight="1" x14ac:dyDescent="0.25">
      <c r="A28" s="6">
        <v>611070</v>
      </c>
      <c r="B28" s="5" t="s">
        <v>21</v>
      </c>
      <c r="C28" s="9">
        <f t="shared" si="1"/>
        <v>1690.7999999999997</v>
      </c>
      <c r="D28" s="15">
        <v>881.9</v>
      </c>
      <c r="E28" s="15">
        <v>221.7</v>
      </c>
      <c r="F28" s="15">
        <v>192.8</v>
      </c>
      <c r="G28" s="15"/>
      <c r="H28" s="15"/>
      <c r="I28" s="15">
        <v>244.6</v>
      </c>
      <c r="J28" s="15">
        <v>27.6</v>
      </c>
      <c r="K28" s="15"/>
      <c r="L28" s="15"/>
      <c r="M28" s="15">
        <v>118.8</v>
      </c>
      <c r="N28" s="15"/>
      <c r="O28" s="15"/>
      <c r="P28" s="15">
        <v>3.4</v>
      </c>
      <c r="Q28" s="15"/>
    </row>
    <row r="29" spans="1:17" ht="38.25" customHeight="1" x14ac:dyDescent="0.25">
      <c r="A29" s="6">
        <v>611070</v>
      </c>
      <c r="B29" s="5" t="s">
        <v>22</v>
      </c>
      <c r="C29" s="9">
        <f t="shared" si="1"/>
        <v>0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</row>
    <row r="30" spans="1:17" x14ac:dyDescent="0.25">
      <c r="A30" s="6"/>
      <c r="B30" s="13" t="s">
        <v>39</v>
      </c>
      <c r="C30" s="9">
        <f t="shared" ref="C30:P30" si="4">SUM(C26:C29)</f>
        <v>1691.3999999999996</v>
      </c>
      <c r="D30" s="16">
        <f t="shared" si="4"/>
        <v>881.9</v>
      </c>
      <c r="E30" s="16">
        <f t="shared" si="4"/>
        <v>221.7</v>
      </c>
      <c r="F30" s="16">
        <f t="shared" si="4"/>
        <v>192.8</v>
      </c>
      <c r="G30" s="16">
        <f t="shared" si="4"/>
        <v>0</v>
      </c>
      <c r="H30" s="16">
        <f t="shared" si="4"/>
        <v>0</v>
      </c>
      <c r="I30" s="16">
        <f t="shared" si="4"/>
        <v>244.6</v>
      </c>
      <c r="J30" s="16">
        <f t="shared" si="4"/>
        <v>27.6</v>
      </c>
      <c r="K30" s="16">
        <f t="shared" si="4"/>
        <v>0</v>
      </c>
      <c r="L30" s="16">
        <f t="shared" si="4"/>
        <v>0.3</v>
      </c>
      <c r="M30" s="16">
        <f t="shared" si="4"/>
        <v>118.8</v>
      </c>
      <c r="N30" s="16">
        <f t="shared" si="4"/>
        <v>0</v>
      </c>
      <c r="O30" s="16">
        <f t="shared" si="4"/>
        <v>0.2</v>
      </c>
      <c r="P30" s="16">
        <f t="shared" si="4"/>
        <v>3.5</v>
      </c>
      <c r="Q30" s="16">
        <v>2</v>
      </c>
    </row>
    <row r="31" spans="1:17" ht="25.5" customHeight="1" x14ac:dyDescent="0.25">
      <c r="A31" s="6">
        <v>611101</v>
      </c>
      <c r="B31" s="5" t="s">
        <v>67</v>
      </c>
      <c r="C31" s="9">
        <f t="shared" si="1"/>
        <v>4169.5</v>
      </c>
      <c r="D31" s="15">
        <v>2145.6999999999998</v>
      </c>
      <c r="E31" s="15">
        <v>472.1</v>
      </c>
      <c r="F31" s="15">
        <v>529.4</v>
      </c>
      <c r="G31" s="15">
        <v>15.2</v>
      </c>
      <c r="H31" s="15">
        <v>47.4</v>
      </c>
      <c r="I31" s="15">
        <v>595.9</v>
      </c>
      <c r="J31" s="15">
        <v>73</v>
      </c>
      <c r="K31" s="15">
        <v>46.5</v>
      </c>
      <c r="L31" s="15">
        <v>7.6</v>
      </c>
      <c r="M31" s="15">
        <v>21.3</v>
      </c>
      <c r="N31" s="15"/>
      <c r="O31" s="15"/>
      <c r="P31" s="15">
        <v>47.3</v>
      </c>
      <c r="Q31" s="15">
        <v>168.1</v>
      </c>
    </row>
    <row r="32" spans="1:17" ht="23.25" customHeight="1" x14ac:dyDescent="0.25">
      <c r="A32" s="6">
        <v>611101</v>
      </c>
      <c r="B32" s="5" t="s">
        <v>76</v>
      </c>
      <c r="C32" s="9">
        <f t="shared" si="1"/>
        <v>24524.499999999996</v>
      </c>
      <c r="D32" s="6">
        <v>3689.6</v>
      </c>
      <c r="E32" s="6">
        <v>1031.7</v>
      </c>
      <c r="F32" s="6">
        <v>5704.9</v>
      </c>
      <c r="G32" s="6">
        <v>16.2</v>
      </c>
      <c r="H32" s="6">
        <v>38.4</v>
      </c>
      <c r="I32" s="6">
        <v>10290.299999999999</v>
      </c>
      <c r="J32" s="6">
        <v>10.7</v>
      </c>
      <c r="K32" s="6"/>
      <c r="L32" s="6"/>
      <c r="M32" s="6">
        <v>1118.5999999999999</v>
      </c>
      <c r="N32" s="6">
        <v>1033</v>
      </c>
      <c r="O32" s="6"/>
      <c r="P32" s="6">
        <v>30</v>
      </c>
      <c r="Q32" s="6">
        <v>1561.1</v>
      </c>
    </row>
    <row r="33" spans="1:17" ht="24" customHeight="1" x14ac:dyDescent="0.25">
      <c r="A33" s="6">
        <v>611101</v>
      </c>
      <c r="B33" s="5" t="s">
        <v>72</v>
      </c>
      <c r="C33" s="9">
        <f t="shared" si="1"/>
        <v>7746.4999999999991</v>
      </c>
      <c r="D33" s="15">
        <v>3708.1</v>
      </c>
      <c r="E33" s="15">
        <v>802.8</v>
      </c>
      <c r="F33" s="15">
        <v>1271.0999999999999</v>
      </c>
      <c r="G33" s="15"/>
      <c r="H33" s="15">
        <v>170.9</v>
      </c>
      <c r="I33" s="15">
        <v>1077.4000000000001</v>
      </c>
      <c r="J33" s="15">
        <v>16</v>
      </c>
      <c r="K33" s="15"/>
      <c r="L33" s="15"/>
      <c r="M33" s="15"/>
      <c r="N33" s="15">
        <v>8.5</v>
      </c>
      <c r="O33" s="15">
        <v>142.30000000000001</v>
      </c>
      <c r="P33" s="15">
        <v>4.7</v>
      </c>
      <c r="Q33" s="15">
        <v>544.70000000000005</v>
      </c>
    </row>
    <row r="34" spans="1:17" ht="24" x14ac:dyDescent="0.25">
      <c r="A34" s="6">
        <v>611101</v>
      </c>
      <c r="B34" s="5" t="s">
        <v>63</v>
      </c>
      <c r="C34" s="9">
        <f t="shared" si="1"/>
        <v>2863.3999999999996</v>
      </c>
      <c r="D34" s="15">
        <v>1615.1</v>
      </c>
      <c r="E34" s="15">
        <v>334.7</v>
      </c>
      <c r="F34" s="15">
        <v>51.3</v>
      </c>
      <c r="G34" s="15"/>
      <c r="H34" s="15"/>
      <c r="I34" s="15">
        <v>48.1</v>
      </c>
      <c r="J34" s="15"/>
      <c r="K34" s="15"/>
      <c r="L34" s="15">
        <v>20.100000000000001</v>
      </c>
      <c r="M34" s="15">
        <v>166.8</v>
      </c>
      <c r="N34" s="15">
        <v>346.7</v>
      </c>
      <c r="O34" s="15"/>
      <c r="P34" s="15">
        <v>0.2</v>
      </c>
      <c r="Q34" s="15">
        <v>280.39999999999998</v>
      </c>
    </row>
    <row r="35" spans="1:17" ht="24.75" customHeight="1" x14ac:dyDescent="0.25">
      <c r="A35" s="6">
        <v>611101</v>
      </c>
      <c r="B35" s="5" t="s">
        <v>32</v>
      </c>
      <c r="C35" s="9">
        <f>SUM(D35:Q35)</f>
        <v>2919.3999999999996</v>
      </c>
      <c r="D35" s="15">
        <v>1880.1</v>
      </c>
      <c r="E35" s="15">
        <v>531.20000000000005</v>
      </c>
      <c r="F35" s="15">
        <v>133.19999999999999</v>
      </c>
      <c r="G35" s="15"/>
      <c r="H35" s="15"/>
      <c r="I35" s="15">
        <v>219</v>
      </c>
      <c r="J35" s="15"/>
      <c r="K35" s="15"/>
      <c r="L35" s="15">
        <v>54.2</v>
      </c>
      <c r="M35" s="15"/>
      <c r="N35" s="15"/>
      <c r="O35" s="15"/>
      <c r="P35" s="15">
        <v>101.7</v>
      </c>
      <c r="Q35" s="15"/>
    </row>
    <row r="36" spans="1:17" x14ac:dyDescent="0.25">
      <c r="A36" s="6"/>
      <c r="B36" s="13" t="s">
        <v>53</v>
      </c>
      <c r="C36" s="9">
        <f>SUM(C31:C35)</f>
        <v>42223.299999999996</v>
      </c>
      <c r="D36" s="16">
        <f t="shared" ref="D36:Q36" si="5">SUM(D31:D35)</f>
        <v>13038.6</v>
      </c>
      <c r="E36" s="16">
        <f t="shared" si="5"/>
        <v>3172.5</v>
      </c>
      <c r="F36" s="16">
        <f t="shared" si="5"/>
        <v>7689.9</v>
      </c>
      <c r="G36" s="16">
        <f t="shared" si="5"/>
        <v>31.4</v>
      </c>
      <c r="H36" s="16">
        <f t="shared" si="5"/>
        <v>256.7</v>
      </c>
      <c r="I36" s="16">
        <f t="shared" si="5"/>
        <v>12230.699999999999</v>
      </c>
      <c r="J36" s="16">
        <f t="shared" si="5"/>
        <v>99.7</v>
      </c>
      <c r="K36" s="16">
        <f t="shared" si="5"/>
        <v>46.5</v>
      </c>
      <c r="L36" s="16">
        <f t="shared" si="5"/>
        <v>81.900000000000006</v>
      </c>
      <c r="M36" s="16">
        <f t="shared" si="5"/>
        <v>1306.6999999999998</v>
      </c>
      <c r="N36" s="16">
        <f t="shared" si="5"/>
        <v>1388.2</v>
      </c>
      <c r="O36" s="16">
        <f t="shared" si="5"/>
        <v>142.30000000000001</v>
      </c>
      <c r="P36" s="16">
        <f t="shared" si="5"/>
        <v>183.9</v>
      </c>
      <c r="Q36" s="16">
        <f t="shared" si="5"/>
        <v>2554.2999999999997</v>
      </c>
    </row>
    <row r="37" spans="1:17" ht="39" customHeight="1" x14ac:dyDescent="0.25">
      <c r="A37" s="17">
        <v>611110</v>
      </c>
      <c r="B37" s="13" t="s">
        <v>32</v>
      </c>
      <c r="C37" s="9">
        <f>SUM(D37:Q37)</f>
        <v>14623.699999999995</v>
      </c>
      <c r="D37" s="15">
        <v>10636.3</v>
      </c>
      <c r="E37" s="15">
        <v>2282.9</v>
      </c>
      <c r="F37" s="15">
        <v>71.3</v>
      </c>
      <c r="G37" s="15"/>
      <c r="H37" s="15">
        <v>306.3</v>
      </c>
      <c r="I37" s="15">
        <v>150.30000000000001</v>
      </c>
      <c r="J37" s="15">
        <v>0.3</v>
      </c>
      <c r="K37" s="15"/>
      <c r="L37" s="15">
        <v>203.3</v>
      </c>
      <c r="M37" s="15">
        <v>694.4</v>
      </c>
      <c r="N37" s="15"/>
      <c r="O37" s="15">
        <v>104.6</v>
      </c>
      <c r="P37" s="15">
        <v>165</v>
      </c>
      <c r="Q37" s="15">
        <v>9</v>
      </c>
    </row>
    <row r="38" spans="1:17" ht="26.25" customHeight="1" x14ac:dyDescent="0.25">
      <c r="A38" s="6">
        <v>611120</v>
      </c>
      <c r="B38" s="5" t="s">
        <v>23</v>
      </c>
      <c r="C38" s="9">
        <f t="shared" si="1"/>
        <v>474.49999999999994</v>
      </c>
      <c r="D38" s="15">
        <v>91.5</v>
      </c>
      <c r="E38" s="15">
        <v>20.100000000000001</v>
      </c>
      <c r="F38" s="15">
        <v>11</v>
      </c>
      <c r="G38" s="15"/>
      <c r="H38" s="15"/>
      <c r="I38" s="15">
        <v>35</v>
      </c>
      <c r="J38" s="15"/>
      <c r="K38" s="15">
        <v>147.30000000000001</v>
      </c>
      <c r="L38" s="15">
        <v>85.9</v>
      </c>
      <c r="M38" s="15">
        <v>72.400000000000006</v>
      </c>
      <c r="N38" s="15"/>
      <c r="O38" s="15">
        <v>11.3</v>
      </c>
      <c r="P38" s="15"/>
      <c r="Q38" s="15"/>
    </row>
    <row r="39" spans="1:17" ht="36.75" customHeight="1" x14ac:dyDescent="0.25">
      <c r="A39" s="6">
        <v>611120</v>
      </c>
      <c r="B39" s="5" t="s">
        <v>62</v>
      </c>
      <c r="C39" s="9">
        <f t="shared" si="1"/>
        <v>21</v>
      </c>
      <c r="D39" s="15">
        <v>12.9</v>
      </c>
      <c r="E39" s="15">
        <v>2.8</v>
      </c>
      <c r="F39" s="15">
        <v>2.5</v>
      </c>
      <c r="G39" s="15"/>
      <c r="H39" s="15"/>
      <c r="I39" s="15">
        <v>1.1000000000000001</v>
      </c>
      <c r="J39" s="15">
        <v>1.7</v>
      </c>
      <c r="K39" s="15"/>
      <c r="L39" s="15"/>
      <c r="M39" s="15"/>
      <c r="N39" s="15"/>
      <c r="O39" s="15"/>
      <c r="P39" s="15"/>
      <c r="Q39" s="15"/>
    </row>
    <row r="40" spans="1:17" x14ac:dyDescent="0.25">
      <c r="A40" s="6"/>
      <c r="B40" s="13" t="s">
        <v>56</v>
      </c>
      <c r="C40" s="9">
        <f t="shared" ref="C40:P40" si="6">C38+C39</f>
        <v>495.49999999999994</v>
      </c>
      <c r="D40" s="16">
        <f t="shared" si="6"/>
        <v>104.4</v>
      </c>
      <c r="E40" s="16">
        <f t="shared" si="6"/>
        <v>22.900000000000002</v>
      </c>
      <c r="F40" s="16">
        <f t="shared" si="6"/>
        <v>13.5</v>
      </c>
      <c r="G40" s="16">
        <f t="shared" si="6"/>
        <v>0</v>
      </c>
      <c r="H40" s="16">
        <f t="shared" si="6"/>
        <v>0</v>
      </c>
      <c r="I40" s="16">
        <f t="shared" si="6"/>
        <v>36.1</v>
      </c>
      <c r="J40" s="16">
        <f t="shared" si="6"/>
        <v>1.7</v>
      </c>
      <c r="K40" s="16">
        <f t="shared" si="6"/>
        <v>147.30000000000001</v>
      </c>
      <c r="L40" s="16">
        <f t="shared" si="6"/>
        <v>85.9</v>
      </c>
      <c r="M40" s="16">
        <f t="shared" si="6"/>
        <v>72.400000000000006</v>
      </c>
      <c r="N40" s="16">
        <f t="shared" si="6"/>
        <v>0</v>
      </c>
      <c r="O40" s="16">
        <f t="shared" si="6"/>
        <v>11.3</v>
      </c>
      <c r="P40" s="16">
        <f t="shared" si="6"/>
        <v>0</v>
      </c>
      <c r="Q40" s="16">
        <f>Q38+Q39</f>
        <v>0</v>
      </c>
    </row>
    <row r="41" spans="1:17" ht="59.25" customHeight="1" x14ac:dyDescent="0.25">
      <c r="A41" s="6">
        <v>611141</v>
      </c>
      <c r="B41" s="5" t="s">
        <v>68</v>
      </c>
      <c r="C41" s="9">
        <f t="shared" si="1"/>
        <v>33.299999999999997</v>
      </c>
      <c r="D41" s="15"/>
      <c r="E41" s="15"/>
      <c r="F41" s="15">
        <v>19.899999999999999</v>
      </c>
      <c r="G41" s="15"/>
      <c r="H41" s="15"/>
      <c r="I41" s="15">
        <v>4.7</v>
      </c>
      <c r="J41" s="15"/>
      <c r="K41" s="15"/>
      <c r="L41" s="15"/>
      <c r="M41" s="15">
        <v>8.6999999999999993</v>
      </c>
      <c r="N41" s="15"/>
      <c r="O41" s="15"/>
      <c r="P41" s="15"/>
      <c r="Q41" s="15"/>
    </row>
    <row r="42" spans="1:17" ht="14.25" customHeight="1" x14ac:dyDescent="0.25">
      <c r="A42" s="6">
        <v>611141</v>
      </c>
      <c r="B42" s="5" t="s">
        <v>37</v>
      </c>
      <c r="C42" s="9">
        <f t="shared" si="1"/>
        <v>0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</row>
    <row r="43" spans="1:17" x14ac:dyDescent="0.25">
      <c r="A43" s="11">
        <v>611142</v>
      </c>
      <c r="B43" s="5" t="s">
        <v>40</v>
      </c>
      <c r="C43" s="9">
        <f t="shared" si="1"/>
        <v>0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</row>
    <row r="44" spans="1:17" x14ac:dyDescent="0.25">
      <c r="A44" s="6"/>
      <c r="B44" s="19" t="s">
        <v>1</v>
      </c>
      <c r="C44" s="9">
        <f>C12+C21+C25+C30+C36+C37+C40+C41+C42+C43</f>
        <v>59457.7</v>
      </c>
      <c r="D44" s="9">
        <f t="shared" ref="D44:Q44" si="7">D12+D21+D25+D30+D36+D37+D40+D41+D42+D43</f>
        <v>24673.200000000001</v>
      </c>
      <c r="E44" s="9">
        <f t="shared" si="7"/>
        <v>5702.7</v>
      </c>
      <c r="F44" s="9">
        <f t="shared" si="7"/>
        <v>8165.4999999999991</v>
      </c>
      <c r="G44" s="9">
        <f t="shared" si="7"/>
        <v>31.4</v>
      </c>
      <c r="H44" s="9">
        <f t="shared" si="7"/>
        <v>575.70000000000005</v>
      </c>
      <c r="I44" s="9">
        <f t="shared" si="7"/>
        <v>12688.699999999999</v>
      </c>
      <c r="J44" s="9">
        <f t="shared" si="7"/>
        <v>129.30000000000001</v>
      </c>
      <c r="K44" s="9">
        <f t="shared" si="7"/>
        <v>193.8</v>
      </c>
      <c r="L44" s="9">
        <f t="shared" si="7"/>
        <v>371.4</v>
      </c>
      <c r="M44" s="9">
        <f t="shared" si="7"/>
        <v>2308.8999999999996</v>
      </c>
      <c r="N44" s="9">
        <f t="shared" si="7"/>
        <v>1404.9</v>
      </c>
      <c r="O44" s="9">
        <f t="shared" si="7"/>
        <v>258.39999999999998</v>
      </c>
      <c r="P44" s="9">
        <f t="shared" si="7"/>
        <v>358</v>
      </c>
      <c r="Q44" s="9">
        <f t="shared" si="7"/>
        <v>2597.7999999999997</v>
      </c>
    </row>
    <row r="45" spans="1:17" x14ac:dyDescent="0.25">
      <c r="C45">
        <f>C12+C21+C25+C30+C36+C37+C40+C41</f>
        <v>59457.7</v>
      </c>
    </row>
  </sheetData>
  <mergeCells count="7">
    <mergeCell ref="C6:Q6"/>
    <mergeCell ref="D7:Q7"/>
    <mergeCell ref="L1:O1"/>
    <mergeCell ref="A6:A8"/>
    <mergeCell ref="B6:B8"/>
    <mergeCell ref="C7:C8"/>
    <mergeCell ref="B3:P3"/>
  </mergeCells>
  <pageMargins left="0.25" right="0.25" top="0.75" bottom="0.75" header="0.3" footer="0.3"/>
  <pageSetup paperSize="9" scale="76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8"/>
  <sheetViews>
    <sheetView workbookViewId="0">
      <pane xSplit="1" ySplit="5" topLeftCell="B27" activePane="bottomRight" state="frozen"/>
      <selection pane="topRight" activeCell="B1" sqref="B1"/>
      <selection pane="bottomLeft" activeCell="A6" sqref="A6"/>
      <selection pane="bottomRight" activeCell="W23" sqref="W23"/>
    </sheetView>
  </sheetViews>
  <sheetFormatPr defaultRowHeight="15" x14ac:dyDescent="0.25"/>
  <cols>
    <col min="2" max="2" width="30.5703125" customWidth="1"/>
    <col min="4" max="4" width="6.7109375" customWidth="1"/>
    <col min="5" max="5" width="5.7109375" customWidth="1"/>
    <col min="6" max="6" width="6.140625" customWidth="1"/>
    <col min="7" max="7" width="6" customWidth="1"/>
    <col min="8" max="8" width="6.42578125" customWidth="1"/>
    <col min="9" max="9" width="5.7109375" customWidth="1"/>
    <col min="10" max="11" width="6" customWidth="1"/>
    <col min="12" max="12" width="6.28515625" customWidth="1"/>
    <col min="13" max="14" width="6.140625" customWidth="1"/>
    <col min="15" max="15" width="6.42578125" customWidth="1"/>
    <col min="16" max="16" width="6" customWidth="1"/>
    <col min="17" max="17" width="4.28515625" customWidth="1"/>
  </cols>
  <sheetData>
    <row r="2" spans="1:17" ht="36.75" customHeight="1" x14ac:dyDescent="0.25">
      <c r="A2" s="82" t="s">
        <v>31</v>
      </c>
      <c r="B2" s="82" t="s">
        <v>0</v>
      </c>
      <c r="C2" s="82" t="s">
        <v>29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x14ac:dyDescent="0.25">
      <c r="A3" s="82"/>
      <c r="B3" s="82"/>
      <c r="C3" s="82" t="s">
        <v>1</v>
      </c>
      <c r="D3" s="83" t="s">
        <v>15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ht="117.75" x14ac:dyDescent="0.25">
      <c r="A4" s="82"/>
      <c r="B4" s="82"/>
      <c r="C4" s="82"/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10</v>
      </c>
      <c r="M4" s="7" t="s">
        <v>11</v>
      </c>
      <c r="N4" s="7" t="s">
        <v>12</v>
      </c>
      <c r="O4" s="7" t="s">
        <v>13</v>
      </c>
      <c r="P4" s="7" t="s">
        <v>25</v>
      </c>
      <c r="Q4" s="7" t="s">
        <v>16</v>
      </c>
    </row>
    <row r="5" spans="1:17" x14ac:dyDescent="0.25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/>
      <c r="Q5" s="8">
        <v>16</v>
      </c>
    </row>
    <row r="6" spans="1:17" ht="28.5" customHeight="1" x14ac:dyDescent="0.25">
      <c r="A6" s="6">
        <v>611022</v>
      </c>
      <c r="B6" s="5" t="s">
        <v>73</v>
      </c>
      <c r="C6" s="9">
        <f>SUM(D6:Q6)</f>
        <v>0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30" customHeight="1" x14ac:dyDescent="0.25">
      <c r="A7" s="6">
        <v>611022</v>
      </c>
      <c r="B7" s="5" t="s">
        <v>48</v>
      </c>
      <c r="C7" s="9">
        <f t="shared" ref="C7:C36" si="0">SUM(D7:Q7)</f>
        <v>0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24" customHeight="1" x14ac:dyDescent="0.25">
      <c r="A8" s="6"/>
      <c r="B8" s="13" t="s">
        <v>42</v>
      </c>
      <c r="C8" s="9">
        <f>SUM(C6:C7)</f>
        <v>0</v>
      </c>
      <c r="D8" s="9">
        <f t="shared" ref="D8:Q8" si="1">SUM(D6:D7)</f>
        <v>0</v>
      </c>
      <c r="E8" s="9">
        <f t="shared" si="1"/>
        <v>0</v>
      </c>
      <c r="F8" s="9">
        <f t="shared" si="1"/>
        <v>0</v>
      </c>
      <c r="G8" s="9">
        <f t="shared" si="1"/>
        <v>0</v>
      </c>
      <c r="H8" s="9">
        <f t="shared" si="1"/>
        <v>0</v>
      </c>
      <c r="I8" s="9">
        <f t="shared" si="1"/>
        <v>0</v>
      </c>
      <c r="J8" s="9">
        <f t="shared" si="1"/>
        <v>0</v>
      </c>
      <c r="K8" s="9">
        <f t="shared" si="1"/>
        <v>0</v>
      </c>
      <c r="L8" s="9">
        <f t="shared" si="1"/>
        <v>0</v>
      </c>
      <c r="M8" s="9">
        <f t="shared" si="1"/>
        <v>0</v>
      </c>
      <c r="N8" s="9">
        <f t="shared" si="1"/>
        <v>0</v>
      </c>
      <c r="O8" s="9">
        <f t="shared" si="1"/>
        <v>0</v>
      </c>
      <c r="P8" s="9">
        <f t="shared" si="1"/>
        <v>0</v>
      </c>
      <c r="Q8" s="9">
        <f t="shared" si="1"/>
        <v>0</v>
      </c>
    </row>
    <row r="9" spans="1:17" ht="24" customHeight="1" x14ac:dyDescent="0.25">
      <c r="A9" s="6">
        <v>611023</v>
      </c>
      <c r="B9" s="4" t="s">
        <v>71</v>
      </c>
      <c r="C9" s="9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ht="39" hidden="1" customHeight="1" x14ac:dyDescent="0.25">
      <c r="A10" s="6">
        <v>611023</v>
      </c>
      <c r="B10" s="4" t="s">
        <v>18</v>
      </c>
      <c r="C10" s="9">
        <f t="shared" si="0"/>
        <v>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ht="33.75" customHeight="1" x14ac:dyDescent="0.25">
      <c r="A11" s="6">
        <v>611023</v>
      </c>
      <c r="B11" s="4" t="s">
        <v>47</v>
      </c>
      <c r="C11" s="9">
        <f t="shared" si="0"/>
        <v>0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ht="24" x14ac:dyDescent="0.25">
      <c r="A12" s="6">
        <v>611023</v>
      </c>
      <c r="B12" s="5" t="s">
        <v>57</v>
      </c>
      <c r="C12" s="9">
        <f t="shared" si="0"/>
        <v>0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ht="24.75" customHeight="1" x14ac:dyDescent="0.25">
      <c r="A13" s="6">
        <v>611023</v>
      </c>
      <c r="B13" s="4" t="s">
        <v>61</v>
      </c>
      <c r="C13" s="9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36" x14ac:dyDescent="0.25">
      <c r="A14" s="6">
        <v>611023</v>
      </c>
      <c r="B14" s="4" t="s">
        <v>19</v>
      </c>
      <c r="C14" s="9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24" x14ac:dyDescent="0.25">
      <c r="A15" s="6">
        <v>611023</v>
      </c>
      <c r="B15" s="5" t="s">
        <v>50</v>
      </c>
      <c r="C15" s="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5">
      <c r="A16" s="6"/>
      <c r="B16" s="13" t="s">
        <v>43</v>
      </c>
      <c r="C16" s="9">
        <f>C9+C10+C11+C12+C13+C14+C15</f>
        <v>0</v>
      </c>
      <c r="D16" s="9">
        <f>D9+D10+D11+D12+D13+D14+D15</f>
        <v>0</v>
      </c>
      <c r="E16" s="9">
        <f t="shared" ref="E16:Q16" si="2">E9+E10+E11+E12+E13+E14+E15</f>
        <v>0</v>
      </c>
      <c r="F16" s="9">
        <f t="shared" si="2"/>
        <v>0</v>
      </c>
      <c r="G16" s="9">
        <f t="shared" si="2"/>
        <v>0</v>
      </c>
      <c r="H16" s="9">
        <f t="shared" si="2"/>
        <v>0</v>
      </c>
      <c r="I16" s="9">
        <f t="shared" si="2"/>
        <v>0</v>
      </c>
      <c r="J16" s="9">
        <f t="shared" si="2"/>
        <v>0</v>
      </c>
      <c r="K16" s="9">
        <f t="shared" si="2"/>
        <v>0</v>
      </c>
      <c r="L16" s="9">
        <f t="shared" si="2"/>
        <v>0</v>
      </c>
      <c r="M16" s="9">
        <f t="shared" si="2"/>
        <v>0</v>
      </c>
      <c r="N16" s="9">
        <f t="shared" si="2"/>
        <v>0</v>
      </c>
      <c r="O16" s="9">
        <f t="shared" si="2"/>
        <v>0</v>
      </c>
      <c r="P16" s="9">
        <f t="shared" si="2"/>
        <v>0</v>
      </c>
      <c r="Q16" s="9">
        <f t="shared" si="2"/>
        <v>0</v>
      </c>
    </row>
    <row r="17" spans="1:17" ht="24" x14ac:dyDescent="0.25">
      <c r="A17" s="6">
        <v>611025</v>
      </c>
      <c r="B17" s="4" t="s">
        <v>66</v>
      </c>
      <c r="C17" s="9">
        <f t="shared" si="0"/>
        <v>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ht="24" x14ac:dyDescent="0.25">
      <c r="A18" s="6">
        <v>611025</v>
      </c>
      <c r="B18" s="5" t="s">
        <v>58</v>
      </c>
      <c r="C18" s="9">
        <f t="shared" si="0"/>
        <v>0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46.5" customHeight="1" x14ac:dyDescent="0.25">
      <c r="A19" s="6">
        <v>611025</v>
      </c>
      <c r="B19" s="5" t="s">
        <v>60</v>
      </c>
      <c r="C19" s="9">
        <f t="shared" si="0"/>
        <v>0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5">
      <c r="A20" s="6"/>
      <c r="B20" s="13" t="s">
        <v>51</v>
      </c>
      <c r="C20" s="9">
        <f>SUM(D17:Q19)</f>
        <v>0</v>
      </c>
      <c r="D20" s="9">
        <f>D18+D19</f>
        <v>0</v>
      </c>
      <c r="E20" s="9">
        <f t="shared" ref="E20:Q20" si="3">E18+E19</f>
        <v>0</v>
      </c>
      <c r="F20" s="9">
        <f t="shared" si="3"/>
        <v>0</v>
      </c>
      <c r="G20" s="9">
        <f t="shared" si="3"/>
        <v>0</v>
      </c>
      <c r="H20" s="9">
        <f t="shared" si="3"/>
        <v>0</v>
      </c>
      <c r="I20" s="9">
        <f t="shared" si="3"/>
        <v>0</v>
      </c>
      <c r="J20" s="9">
        <f t="shared" si="3"/>
        <v>0</v>
      </c>
      <c r="K20" s="9">
        <f t="shared" si="3"/>
        <v>0</v>
      </c>
      <c r="L20" s="9">
        <f t="shared" si="3"/>
        <v>0</v>
      </c>
      <c r="M20" s="9">
        <f t="shared" si="3"/>
        <v>0</v>
      </c>
      <c r="N20" s="9">
        <f t="shared" si="3"/>
        <v>0</v>
      </c>
      <c r="O20" s="9">
        <f t="shared" si="3"/>
        <v>0</v>
      </c>
      <c r="P20" s="9">
        <f t="shared" si="3"/>
        <v>0</v>
      </c>
      <c r="Q20" s="9">
        <f t="shared" si="3"/>
        <v>0</v>
      </c>
    </row>
    <row r="21" spans="1:17" ht="36" x14ac:dyDescent="0.25">
      <c r="A21" s="6">
        <v>611070</v>
      </c>
      <c r="B21" s="5" t="s">
        <v>20</v>
      </c>
      <c r="C21" s="9">
        <f t="shared" si="0"/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36" x14ac:dyDescent="0.25">
      <c r="A22" s="6">
        <v>611070</v>
      </c>
      <c r="B22" s="5" t="s">
        <v>75</v>
      </c>
      <c r="C22" s="9">
        <f t="shared" si="0"/>
        <v>0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41.25" customHeight="1" x14ac:dyDescent="0.25">
      <c r="A23" s="6">
        <v>611070</v>
      </c>
      <c r="B23" s="5" t="s">
        <v>21</v>
      </c>
      <c r="C23" s="9">
        <f t="shared" si="0"/>
        <v>0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ht="39.75" customHeight="1" x14ac:dyDescent="0.25">
      <c r="A24" s="6">
        <v>611070</v>
      </c>
      <c r="B24" s="5" t="s">
        <v>22</v>
      </c>
      <c r="C24" s="9">
        <f t="shared" si="0"/>
        <v>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 s="6"/>
      <c r="B25" s="13" t="s">
        <v>36</v>
      </c>
      <c r="C25" s="9">
        <f t="shared" ref="C25:P25" si="4">SUM(C21:C24)</f>
        <v>0</v>
      </c>
      <c r="D25" s="9">
        <f t="shared" si="4"/>
        <v>0</v>
      </c>
      <c r="E25" s="9">
        <f t="shared" si="4"/>
        <v>0</v>
      </c>
      <c r="F25" s="9">
        <f t="shared" si="4"/>
        <v>0</v>
      </c>
      <c r="G25" s="9">
        <f t="shared" si="4"/>
        <v>0</v>
      </c>
      <c r="H25" s="9">
        <f t="shared" si="4"/>
        <v>0</v>
      </c>
      <c r="I25" s="9">
        <f t="shared" si="4"/>
        <v>0</v>
      </c>
      <c r="J25" s="9">
        <f t="shared" si="4"/>
        <v>0</v>
      </c>
      <c r="K25" s="9">
        <f t="shared" si="4"/>
        <v>0</v>
      </c>
      <c r="L25" s="9">
        <f t="shared" si="4"/>
        <v>0</v>
      </c>
      <c r="M25" s="9">
        <f t="shared" si="4"/>
        <v>0</v>
      </c>
      <c r="N25" s="9">
        <f t="shared" si="4"/>
        <v>0</v>
      </c>
      <c r="O25" s="9">
        <f t="shared" si="4"/>
        <v>0</v>
      </c>
      <c r="P25" s="9">
        <f t="shared" si="4"/>
        <v>0</v>
      </c>
      <c r="Q25" s="9">
        <f>SUM(Q21:Q24)</f>
        <v>0</v>
      </c>
    </row>
    <row r="26" spans="1:17" ht="36" x14ac:dyDescent="0.25">
      <c r="A26" s="6">
        <v>611101</v>
      </c>
      <c r="B26" s="5" t="s">
        <v>67</v>
      </c>
      <c r="C26" s="9">
        <f>SUM(D26:P26)</f>
        <v>0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ht="24" x14ac:dyDescent="0.25">
      <c r="A27" s="6">
        <v>611101</v>
      </c>
      <c r="B27" s="5" t="s">
        <v>76</v>
      </c>
      <c r="C27" s="9">
        <f>SUM(D27:P27)</f>
        <v>0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ht="24" x14ac:dyDescent="0.25">
      <c r="A28" s="6">
        <v>611101</v>
      </c>
      <c r="B28" s="5" t="s">
        <v>72</v>
      </c>
      <c r="C28" s="9">
        <f>SUM(D28:P28)</f>
        <v>0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ht="24" x14ac:dyDescent="0.25">
      <c r="A29" s="6">
        <v>611101</v>
      </c>
      <c r="B29" s="5" t="s">
        <v>63</v>
      </c>
      <c r="C29" s="9">
        <f>SUM(D29:P29)</f>
        <v>0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25">
      <c r="A30" s="6"/>
      <c r="B30" s="13" t="s">
        <v>53</v>
      </c>
      <c r="C30" s="9">
        <f t="shared" ref="C30:Q30" si="5">SUM(C26:C29)</f>
        <v>0</v>
      </c>
      <c r="D30" s="9">
        <f t="shared" si="5"/>
        <v>0</v>
      </c>
      <c r="E30" s="9">
        <f t="shared" si="5"/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9">
        <f t="shared" si="5"/>
        <v>0</v>
      </c>
      <c r="K30" s="9">
        <f t="shared" si="5"/>
        <v>0</v>
      </c>
      <c r="L30" s="9">
        <f t="shared" si="5"/>
        <v>0</v>
      </c>
      <c r="M30" s="9">
        <f t="shared" si="5"/>
        <v>0</v>
      </c>
      <c r="N30" s="9">
        <f t="shared" si="5"/>
        <v>0</v>
      </c>
      <c r="O30" s="9">
        <f t="shared" si="5"/>
        <v>0</v>
      </c>
      <c r="P30" s="9">
        <f t="shared" si="5"/>
        <v>0</v>
      </c>
      <c r="Q30" s="9">
        <f t="shared" si="5"/>
        <v>0</v>
      </c>
    </row>
    <row r="31" spans="1:17" ht="41.25" customHeight="1" x14ac:dyDescent="0.25">
      <c r="A31" s="6">
        <v>611110</v>
      </c>
      <c r="B31" s="5" t="s">
        <v>32</v>
      </c>
      <c r="C31" s="9">
        <f t="shared" si="0"/>
        <v>0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ht="36" x14ac:dyDescent="0.25">
      <c r="A32" s="6">
        <v>611120</v>
      </c>
      <c r="B32" s="5" t="s">
        <v>23</v>
      </c>
      <c r="C32" s="9">
        <f t="shared" si="0"/>
        <v>0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ht="43.5" customHeight="1" x14ac:dyDescent="0.25">
      <c r="A33" s="6">
        <v>611120</v>
      </c>
      <c r="B33" s="5" t="s">
        <v>62</v>
      </c>
      <c r="C33" s="9">
        <f t="shared" si="0"/>
        <v>0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ht="30.75" customHeight="1" x14ac:dyDescent="0.25">
      <c r="A34" s="6"/>
      <c r="B34" s="13" t="s">
        <v>35</v>
      </c>
      <c r="C34" s="9">
        <f t="shared" ref="C34:Q34" si="6">C32+C33</f>
        <v>0</v>
      </c>
      <c r="D34" s="9">
        <f t="shared" si="6"/>
        <v>0</v>
      </c>
      <c r="E34" s="9">
        <f t="shared" si="6"/>
        <v>0</v>
      </c>
      <c r="F34" s="9">
        <f t="shared" si="6"/>
        <v>0</v>
      </c>
      <c r="G34" s="9">
        <f t="shared" si="6"/>
        <v>0</v>
      </c>
      <c r="H34" s="9">
        <f t="shared" si="6"/>
        <v>0</v>
      </c>
      <c r="I34" s="9">
        <f t="shared" si="6"/>
        <v>0</v>
      </c>
      <c r="J34" s="9">
        <f t="shared" si="6"/>
        <v>0</v>
      </c>
      <c r="K34" s="9">
        <f t="shared" si="6"/>
        <v>0</v>
      </c>
      <c r="L34" s="9">
        <f t="shared" si="6"/>
        <v>0</v>
      </c>
      <c r="M34" s="9">
        <f t="shared" si="6"/>
        <v>0</v>
      </c>
      <c r="N34" s="9">
        <f t="shared" si="6"/>
        <v>0</v>
      </c>
      <c r="O34" s="9">
        <f t="shared" si="6"/>
        <v>0</v>
      </c>
      <c r="P34" s="9">
        <f t="shared" si="6"/>
        <v>0</v>
      </c>
      <c r="Q34" s="9">
        <f t="shared" si="6"/>
        <v>0</v>
      </c>
    </row>
    <row r="35" spans="1:17" ht="63.75" customHeight="1" x14ac:dyDescent="0.25">
      <c r="A35" s="6">
        <v>611141</v>
      </c>
      <c r="B35" s="5" t="s">
        <v>69</v>
      </c>
      <c r="C35" s="9">
        <f t="shared" si="0"/>
        <v>0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ht="41.25" customHeight="1" x14ac:dyDescent="0.25">
      <c r="A36" s="6">
        <v>611141</v>
      </c>
      <c r="B36" s="5" t="s">
        <v>37</v>
      </c>
      <c r="C36" s="9">
        <f t="shared" si="0"/>
        <v>0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x14ac:dyDescent="0.25">
      <c r="A37" s="11">
        <v>611142</v>
      </c>
      <c r="B37" s="5" t="s">
        <v>38</v>
      </c>
      <c r="C37" s="9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x14ac:dyDescent="0.25">
      <c r="B38" s="10" t="s">
        <v>1</v>
      </c>
      <c r="C38" s="9">
        <f>C8+C16+C20+C25+C30+C31+C34+C35+ C36+C37</f>
        <v>0</v>
      </c>
      <c r="D38" s="9">
        <f>D8+D16+D20+D25+D30+D31+D34+D35+ D36+D37</f>
        <v>0</v>
      </c>
      <c r="E38" s="9">
        <f t="shared" ref="E38:Q38" si="7">E8+E16+E20+E25+E30+E31+E34+E35+ E36+E37</f>
        <v>0</v>
      </c>
      <c r="F38" s="9">
        <f t="shared" si="7"/>
        <v>0</v>
      </c>
      <c r="G38" s="9">
        <f t="shared" si="7"/>
        <v>0</v>
      </c>
      <c r="H38" s="9">
        <f t="shared" si="7"/>
        <v>0</v>
      </c>
      <c r="I38" s="9">
        <f t="shared" si="7"/>
        <v>0</v>
      </c>
      <c r="J38" s="9">
        <f t="shared" si="7"/>
        <v>0</v>
      </c>
      <c r="K38" s="9">
        <f t="shared" si="7"/>
        <v>0</v>
      </c>
      <c r="L38" s="9">
        <f t="shared" si="7"/>
        <v>0</v>
      </c>
      <c r="M38" s="9">
        <f t="shared" si="7"/>
        <v>0</v>
      </c>
      <c r="N38" s="9">
        <f t="shared" si="7"/>
        <v>0</v>
      </c>
      <c r="O38" s="9">
        <f t="shared" si="7"/>
        <v>0</v>
      </c>
      <c r="P38" s="9">
        <f t="shared" si="7"/>
        <v>0</v>
      </c>
      <c r="Q38" s="9">
        <f t="shared" si="7"/>
        <v>0</v>
      </c>
    </row>
  </sheetData>
  <mergeCells count="5">
    <mergeCell ref="A2:A4"/>
    <mergeCell ref="B2:B4"/>
    <mergeCell ref="C2:Q2"/>
    <mergeCell ref="C3:C4"/>
    <mergeCell ref="D3:Q3"/>
  </mergeCells>
  <pageMargins left="0.70866141732283472" right="0.70866141732283472" top="0.74803149606299213" bottom="0.74803149606299213" header="0.31496062992125984" footer="0.31496062992125984"/>
  <pageSetup paperSize="9" scale="63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"/>
  <sheetViews>
    <sheetView workbookViewId="0">
      <pane xSplit="1" ySplit="5" topLeftCell="B25" activePane="bottomRight" state="frozen"/>
      <selection pane="topRight" activeCell="B1" sqref="B1"/>
      <selection pane="bottomLeft" activeCell="A6" sqref="A6"/>
      <selection pane="bottomRight" activeCell="V34" sqref="V34"/>
    </sheetView>
  </sheetViews>
  <sheetFormatPr defaultRowHeight="15" x14ac:dyDescent="0.25"/>
  <cols>
    <col min="1" max="1" width="7.42578125" customWidth="1"/>
    <col min="2" max="2" width="35.42578125" customWidth="1"/>
    <col min="9" max="9" width="9.5703125" customWidth="1"/>
    <col min="10" max="10" width="7" customWidth="1"/>
    <col min="11" max="11" width="7.5703125" customWidth="1"/>
    <col min="12" max="12" width="8.42578125" customWidth="1"/>
    <col min="13" max="13" width="6.5703125" customWidth="1"/>
    <col min="14" max="14" width="6.85546875" customWidth="1"/>
    <col min="15" max="15" width="7" customWidth="1"/>
    <col min="27" max="27" width="9.140625" customWidth="1"/>
  </cols>
  <sheetData>
    <row r="1" spans="1:20" x14ac:dyDescent="0.25">
      <c r="Q1" t="s">
        <v>83</v>
      </c>
    </row>
    <row r="2" spans="1:20" ht="30" customHeight="1" x14ac:dyDescent="0.25">
      <c r="A2" s="82" t="s">
        <v>31</v>
      </c>
      <c r="B2" s="82" t="s">
        <v>0</v>
      </c>
      <c r="C2" s="82" t="s">
        <v>41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T2" t="s">
        <v>83</v>
      </c>
    </row>
    <row r="3" spans="1:20" x14ac:dyDescent="0.25">
      <c r="A3" s="82"/>
      <c r="B3" s="82"/>
      <c r="C3" s="82" t="s">
        <v>1</v>
      </c>
      <c r="D3" s="83" t="s">
        <v>15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20" ht="95.25" x14ac:dyDescent="0.25">
      <c r="A4" s="82"/>
      <c r="B4" s="82"/>
      <c r="C4" s="82"/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10</v>
      </c>
      <c r="M4" s="7" t="s">
        <v>11</v>
      </c>
      <c r="N4" s="7" t="s">
        <v>12</v>
      </c>
      <c r="O4" s="7" t="s">
        <v>13</v>
      </c>
      <c r="P4" s="7" t="s">
        <v>26</v>
      </c>
      <c r="Q4" s="7" t="s">
        <v>16</v>
      </c>
    </row>
    <row r="5" spans="1:20" x14ac:dyDescent="0.25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/>
      <c r="Q5" s="8">
        <v>16</v>
      </c>
    </row>
    <row r="6" spans="1:20" ht="24" x14ac:dyDescent="0.25">
      <c r="A6" s="6">
        <v>611022</v>
      </c>
      <c r="B6" s="5" t="s">
        <v>49</v>
      </c>
      <c r="C6" s="9">
        <f>SUM(D6:Q6)</f>
        <v>915.3</v>
      </c>
      <c r="D6" s="15"/>
      <c r="E6" s="15"/>
      <c r="F6" s="15">
        <v>789.5</v>
      </c>
      <c r="G6" s="15"/>
      <c r="H6" s="15">
        <v>125.8</v>
      </c>
      <c r="I6" s="15"/>
      <c r="J6" s="15"/>
      <c r="K6" s="15"/>
      <c r="L6" s="15"/>
      <c r="M6" s="15"/>
      <c r="N6" s="15"/>
      <c r="O6" s="15"/>
      <c r="P6" s="15"/>
      <c r="Q6" s="15"/>
    </row>
    <row r="7" spans="1:20" ht="24" x14ac:dyDescent="0.25">
      <c r="A7" s="6">
        <v>611022</v>
      </c>
      <c r="B7" s="5" t="s">
        <v>48</v>
      </c>
      <c r="C7" s="9">
        <f>SUM(D7:Q7)</f>
        <v>142</v>
      </c>
      <c r="D7" s="15"/>
      <c r="E7" s="15"/>
      <c r="F7" s="15">
        <v>39.6</v>
      </c>
      <c r="G7" s="15"/>
      <c r="H7" s="15">
        <v>102.4</v>
      </c>
      <c r="I7" s="15"/>
      <c r="J7" s="15"/>
      <c r="K7" s="15"/>
      <c r="L7" s="15"/>
      <c r="M7" s="15"/>
      <c r="N7" s="15"/>
      <c r="O7" s="15"/>
      <c r="P7" s="15"/>
      <c r="Q7" s="15"/>
    </row>
    <row r="8" spans="1:20" x14ac:dyDescent="0.25">
      <c r="A8" s="8"/>
      <c r="B8" s="13" t="s">
        <v>45</v>
      </c>
      <c r="C8" s="9">
        <f>SUM(C6:C7)</f>
        <v>1057.3</v>
      </c>
      <c r="D8" s="16">
        <f t="shared" ref="D8:Q8" si="0">SUM(D6:D7)</f>
        <v>0</v>
      </c>
      <c r="E8" s="16">
        <f t="shared" si="0"/>
        <v>0</v>
      </c>
      <c r="F8" s="16">
        <f t="shared" si="0"/>
        <v>829.1</v>
      </c>
      <c r="G8" s="16">
        <f t="shared" si="0"/>
        <v>0</v>
      </c>
      <c r="H8" s="16">
        <f t="shared" si="0"/>
        <v>228.2</v>
      </c>
      <c r="I8" s="16">
        <f t="shared" si="0"/>
        <v>0</v>
      </c>
      <c r="J8" s="16">
        <f t="shared" si="0"/>
        <v>0</v>
      </c>
      <c r="K8" s="16">
        <f t="shared" si="0"/>
        <v>0</v>
      </c>
      <c r="L8" s="16">
        <f t="shared" si="0"/>
        <v>0</v>
      </c>
      <c r="M8" s="16">
        <f t="shared" si="0"/>
        <v>0</v>
      </c>
      <c r="N8" s="16">
        <f t="shared" si="0"/>
        <v>0</v>
      </c>
      <c r="O8" s="16">
        <f t="shared" si="0"/>
        <v>0</v>
      </c>
      <c r="P8" s="16">
        <f t="shared" si="0"/>
        <v>0</v>
      </c>
      <c r="Q8" s="16">
        <f t="shared" si="0"/>
        <v>0</v>
      </c>
    </row>
    <row r="9" spans="1:20" ht="24" customHeight="1" x14ac:dyDescent="0.25">
      <c r="A9" s="6">
        <v>611023</v>
      </c>
      <c r="B9" s="4" t="s">
        <v>71</v>
      </c>
      <c r="C9" s="9">
        <f>SUM(D9:Q9)</f>
        <v>816.69999999999993</v>
      </c>
      <c r="D9" s="15"/>
      <c r="E9" s="15"/>
      <c r="F9" s="15">
        <v>398.7</v>
      </c>
      <c r="G9" s="15"/>
      <c r="H9" s="15">
        <v>249.1</v>
      </c>
      <c r="I9" s="15"/>
      <c r="J9" s="15"/>
      <c r="K9" s="15"/>
      <c r="L9" s="15"/>
      <c r="M9" s="15"/>
      <c r="N9" s="15"/>
      <c r="O9" s="15"/>
      <c r="P9" s="15">
        <v>28.4</v>
      </c>
      <c r="Q9" s="15">
        <v>140.5</v>
      </c>
    </row>
    <row r="10" spans="1:20" ht="38.25" hidden="1" customHeight="1" x14ac:dyDescent="0.25">
      <c r="A10" s="6">
        <v>611023</v>
      </c>
      <c r="B10" s="4" t="s">
        <v>18</v>
      </c>
      <c r="C10" s="9">
        <f t="shared" ref="C10:C38" si="1">SUM(D10:Q10)</f>
        <v>0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1:20" ht="22.5" customHeight="1" x14ac:dyDescent="0.25">
      <c r="A11" s="6">
        <v>611023</v>
      </c>
      <c r="B11" s="4" t="s">
        <v>64</v>
      </c>
      <c r="C11" s="9">
        <f t="shared" si="1"/>
        <v>244.40000000000003</v>
      </c>
      <c r="D11" s="15"/>
      <c r="E11" s="15"/>
      <c r="F11" s="15">
        <v>191.3</v>
      </c>
      <c r="G11" s="15"/>
      <c r="H11" s="15">
        <v>16.3</v>
      </c>
      <c r="I11" s="15">
        <v>10.3</v>
      </c>
      <c r="J11" s="15"/>
      <c r="K11" s="15"/>
      <c r="L11" s="15"/>
      <c r="M11" s="15"/>
      <c r="N11" s="15"/>
      <c r="O11" s="15"/>
      <c r="P11" s="15"/>
      <c r="Q11" s="15">
        <v>26.5</v>
      </c>
    </row>
    <row r="12" spans="1:20" ht="16.5" customHeight="1" x14ac:dyDescent="0.25">
      <c r="A12" s="6">
        <v>611023</v>
      </c>
      <c r="B12" s="5" t="s">
        <v>70</v>
      </c>
      <c r="C12" s="9">
        <f t="shared" si="1"/>
        <v>290.29999999999995</v>
      </c>
      <c r="D12" s="15"/>
      <c r="E12" s="15"/>
      <c r="F12" s="15">
        <v>284.89999999999998</v>
      </c>
      <c r="G12" s="15"/>
      <c r="H12" s="15">
        <v>5.4</v>
      </c>
      <c r="I12" s="15"/>
      <c r="J12" s="15"/>
      <c r="K12" s="15"/>
      <c r="L12" s="15"/>
      <c r="M12" s="15"/>
      <c r="N12" s="15"/>
      <c r="O12" s="15"/>
      <c r="P12" s="15"/>
      <c r="Q12" s="15"/>
    </row>
    <row r="13" spans="1:20" ht="22.5" customHeight="1" x14ac:dyDescent="0.25">
      <c r="A13" s="6">
        <v>611023</v>
      </c>
      <c r="B13" s="4" t="s">
        <v>65</v>
      </c>
      <c r="C13" s="9">
        <f t="shared" si="1"/>
        <v>351.4</v>
      </c>
      <c r="D13" s="15"/>
      <c r="E13" s="15"/>
      <c r="F13" s="15">
        <v>97.5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>
        <v>253.9</v>
      </c>
    </row>
    <row r="14" spans="1:20" ht="31.5" customHeight="1" x14ac:dyDescent="0.25">
      <c r="A14" s="6">
        <v>611023</v>
      </c>
      <c r="B14" s="4" t="s">
        <v>19</v>
      </c>
      <c r="C14" s="9">
        <f t="shared" si="1"/>
        <v>8.5</v>
      </c>
      <c r="D14" s="15"/>
      <c r="E14" s="15"/>
      <c r="F14" s="15">
        <v>8.5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20" ht="12.75" customHeight="1" x14ac:dyDescent="0.25">
      <c r="A15" s="6">
        <v>611023</v>
      </c>
      <c r="B15" s="5" t="s">
        <v>50</v>
      </c>
      <c r="C15" s="9">
        <f t="shared" si="1"/>
        <v>83.8</v>
      </c>
      <c r="D15" s="15"/>
      <c r="E15" s="15"/>
      <c r="F15" s="15"/>
      <c r="G15" s="15"/>
      <c r="H15" s="15">
        <v>69.099999999999994</v>
      </c>
      <c r="I15" s="15"/>
      <c r="J15" s="15"/>
      <c r="K15" s="15"/>
      <c r="L15" s="15"/>
      <c r="M15" s="15">
        <v>14.7</v>
      </c>
      <c r="N15" s="15"/>
      <c r="O15" s="15"/>
      <c r="P15" s="15"/>
      <c r="Q15" s="15"/>
    </row>
    <row r="16" spans="1:20" x14ac:dyDescent="0.25">
      <c r="A16" s="6"/>
      <c r="B16" s="13" t="s">
        <v>46</v>
      </c>
      <c r="C16" s="9">
        <f>C9+C10+C11+C12+C13+C14+C15</f>
        <v>1795.0999999999997</v>
      </c>
      <c r="D16" s="16">
        <f>D9+D10+D11+D12+D13+D14+D15</f>
        <v>0</v>
      </c>
      <c r="E16" s="16">
        <f t="shared" ref="E16:Q16" si="2">E9+E10+E11+E12+E13+E14+E15</f>
        <v>0</v>
      </c>
      <c r="F16" s="16">
        <f t="shared" si="2"/>
        <v>980.9</v>
      </c>
      <c r="G16" s="16">
        <f t="shared" si="2"/>
        <v>0</v>
      </c>
      <c r="H16" s="16">
        <f t="shared" si="2"/>
        <v>339.9</v>
      </c>
      <c r="I16" s="16">
        <f t="shared" si="2"/>
        <v>10.3</v>
      </c>
      <c r="J16" s="16">
        <f t="shared" si="2"/>
        <v>0</v>
      </c>
      <c r="K16" s="16">
        <f t="shared" si="2"/>
        <v>0</v>
      </c>
      <c r="L16" s="16">
        <f t="shared" si="2"/>
        <v>0</v>
      </c>
      <c r="M16" s="16">
        <f t="shared" si="2"/>
        <v>14.7</v>
      </c>
      <c r="N16" s="16">
        <f t="shared" si="2"/>
        <v>0</v>
      </c>
      <c r="O16" s="16">
        <f t="shared" si="2"/>
        <v>0</v>
      </c>
      <c r="P16" s="16">
        <f t="shared" si="2"/>
        <v>28.4</v>
      </c>
      <c r="Q16" s="16">
        <f t="shared" si="2"/>
        <v>420.9</v>
      </c>
    </row>
    <row r="17" spans="1:24" ht="25.5" customHeight="1" x14ac:dyDescent="0.25">
      <c r="A17" s="6">
        <v>611025</v>
      </c>
      <c r="B17" s="4" t="s">
        <v>66</v>
      </c>
      <c r="C17" s="9">
        <f t="shared" si="1"/>
        <v>0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24" ht="24.75" customHeight="1" x14ac:dyDescent="0.25">
      <c r="A18" s="6">
        <v>611025</v>
      </c>
      <c r="B18" s="5" t="s">
        <v>58</v>
      </c>
      <c r="C18" s="9">
        <f t="shared" si="1"/>
        <v>202.1</v>
      </c>
      <c r="D18" s="15"/>
      <c r="E18" s="15"/>
      <c r="F18" s="15">
        <v>147.1</v>
      </c>
      <c r="G18" s="15"/>
      <c r="H18" s="15">
        <v>7.4</v>
      </c>
      <c r="I18" s="15"/>
      <c r="J18" s="15"/>
      <c r="K18" s="15"/>
      <c r="L18" s="15"/>
      <c r="M18" s="15"/>
      <c r="N18" s="15"/>
      <c r="O18" s="15"/>
      <c r="P18" s="15">
        <v>22.6</v>
      </c>
      <c r="Q18" s="15">
        <v>25</v>
      </c>
    </row>
    <row r="19" spans="1:24" ht="27" customHeight="1" x14ac:dyDescent="0.25">
      <c r="A19" s="6">
        <v>611025</v>
      </c>
      <c r="B19" s="5" t="s">
        <v>110</v>
      </c>
      <c r="C19" s="9">
        <f t="shared" si="1"/>
        <v>1645.4</v>
      </c>
      <c r="D19" s="15"/>
      <c r="E19" s="15"/>
      <c r="F19" s="15">
        <v>1245.7</v>
      </c>
      <c r="G19" s="15">
        <v>6.5</v>
      </c>
      <c r="H19" s="15">
        <v>261.2</v>
      </c>
      <c r="I19" s="15"/>
      <c r="J19" s="15"/>
      <c r="K19" s="15"/>
      <c r="L19" s="15"/>
      <c r="M19" s="15"/>
      <c r="N19" s="15"/>
      <c r="O19" s="15"/>
      <c r="P19" s="15"/>
      <c r="Q19" s="15">
        <v>132</v>
      </c>
    </row>
    <row r="20" spans="1:24" x14ac:dyDescent="0.25">
      <c r="A20" s="6"/>
      <c r="B20" s="13" t="s">
        <v>55</v>
      </c>
      <c r="C20" s="9">
        <f t="shared" ref="C20:Q20" si="3">SUM(C17:C19)</f>
        <v>1847.5</v>
      </c>
      <c r="D20" s="16">
        <f t="shared" si="3"/>
        <v>0</v>
      </c>
      <c r="E20" s="16">
        <f t="shared" si="3"/>
        <v>0</v>
      </c>
      <c r="F20" s="16">
        <f t="shared" si="3"/>
        <v>1392.8</v>
      </c>
      <c r="G20" s="16">
        <f t="shared" si="3"/>
        <v>6.5</v>
      </c>
      <c r="H20" s="16">
        <f t="shared" si="3"/>
        <v>268.59999999999997</v>
      </c>
      <c r="I20" s="16">
        <f t="shared" si="3"/>
        <v>0</v>
      </c>
      <c r="J20" s="16">
        <f t="shared" si="3"/>
        <v>0</v>
      </c>
      <c r="K20" s="16">
        <f t="shared" si="3"/>
        <v>0</v>
      </c>
      <c r="L20" s="16">
        <f t="shared" si="3"/>
        <v>0</v>
      </c>
      <c r="M20" s="16">
        <f t="shared" si="3"/>
        <v>0</v>
      </c>
      <c r="N20" s="16">
        <f t="shared" si="3"/>
        <v>0</v>
      </c>
      <c r="O20" s="16">
        <f t="shared" si="3"/>
        <v>0</v>
      </c>
      <c r="P20" s="16">
        <f t="shared" si="3"/>
        <v>22.6</v>
      </c>
      <c r="Q20" s="16">
        <f t="shared" si="3"/>
        <v>157</v>
      </c>
    </row>
    <row r="21" spans="1:24" ht="27" customHeight="1" x14ac:dyDescent="0.25">
      <c r="A21" s="6">
        <v>611070</v>
      </c>
      <c r="B21" s="5" t="s">
        <v>20</v>
      </c>
      <c r="C21" s="9">
        <f t="shared" si="1"/>
        <v>49.8</v>
      </c>
      <c r="D21" s="15"/>
      <c r="E21" s="15"/>
      <c r="F21" s="6">
        <v>26.3</v>
      </c>
      <c r="G21" s="6"/>
      <c r="H21" s="6"/>
      <c r="I21" s="6">
        <v>23.5</v>
      </c>
      <c r="J21" s="15"/>
      <c r="K21" s="15"/>
      <c r="L21" s="15"/>
      <c r="M21" s="15"/>
      <c r="N21" s="15"/>
      <c r="O21" s="15"/>
      <c r="P21" s="15"/>
      <c r="Q21" s="15"/>
    </row>
    <row r="22" spans="1:24" ht="33.75" customHeight="1" x14ac:dyDescent="0.25">
      <c r="A22" s="6">
        <v>611070</v>
      </c>
      <c r="B22" s="5" t="s">
        <v>75</v>
      </c>
      <c r="C22" s="9">
        <f t="shared" si="1"/>
        <v>0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24" ht="36" customHeight="1" x14ac:dyDescent="0.25">
      <c r="A23" s="6">
        <v>611070</v>
      </c>
      <c r="B23" s="5" t="s">
        <v>21</v>
      </c>
      <c r="C23" s="9">
        <f t="shared" si="1"/>
        <v>105</v>
      </c>
      <c r="D23" s="15"/>
      <c r="E23" s="15"/>
      <c r="F23" s="15">
        <v>5.6</v>
      </c>
      <c r="G23" s="15"/>
      <c r="H23" s="15"/>
      <c r="I23" s="15"/>
      <c r="J23" s="15">
        <v>0.9</v>
      </c>
      <c r="K23" s="15"/>
      <c r="L23" s="15"/>
      <c r="M23" s="15"/>
      <c r="N23" s="15"/>
      <c r="O23" s="15"/>
      <c r="P23" s="15"/>
      <c r="Q23" s="15">
        <v>98.5</v>
      </c>
    </row>
    <row r="24" spans="1:24" ht="34.5" customHeight="1" x14ac:dyDescent="0.25">
      <c r="A24" s="6">
        <v>611070</v>
      </c>
      <c r="B24" s="5" t="s">
        <v>22</v>
      </c>
      <c r="C24" s="9">
        <f t="shared" si="1"/>
        <v>11.1</v>
      </c>
      <c r="D24" s="15"/>
      <c r="E24" s="15"/>
      <c r="F24" s="15">
        <v>11.1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1:24" x14ac:dyDescent="0.25">
      <c r="A25" s="6"/>
      <c r="B25" s="13" t="s">
        <v>39</v>
      </c>
      <c r="C25" s="9">
        <f t="shared" si="1"/>
        <v>165.9</v>
      </c>
      <c r="D25" s="16">
        <f>SUM(D21:D24)</f>
        <v>0</v>
      </c>
      <c r="E25" s="16">
        <f t="shared" ref="E25:Q25" si="4">SUM(E21:E24)</f>
        <v>0</v>
      </c>
      <c r="F25" s="16">
        <f t="shared" si="4"/>
        <v>43</v>
      </c>
      <c r="G25" s="16">
        <f t="shared" si="4"/>
        <v>0</v>
      </c>
      <c r="H25" s="16">
        <f t="shared" si="4"/>
        <v>0</v>
      </c>
      <c r="I25" s="16">
        <f t="shared" si="4"/>
        <v>23.5</v>
      </c>
      <c r="J25" s="16">
        <f t="shared" si="4"/>
        <v>0.9</v>
      </c>
      <c r="K25" s="16">
        <f t="shared" si="4"/>
        <v>0</v>
      </c>
      <c r="L25" s="16">
        <f t="shared" si="4"/>
        <v>0</v>
      </c>
      <c r="M25" s="16">
        <f t="shared" si="4"/>
        <v>0</v>
      </c>
      <c r="N25" s="16">
        <f t="shared" si="4"/>
        <v>0</v>
      </c>
      <c r="O25" s="16">
        <f t="shared" si="4"/>
        <v>0</v>
      </c>
      <c r="P25" s="16">
        <f t="shared" si="4"/>
        <v>0</v>
      </c>
      <c r="Q25" s="16">
        <f t="shared" si="4"/>
        <v>98.5</v>
      </c>
    </row>
    <row r="26" spans="1:24" ht="27" customHeight="1" x14ac:dyDescent="0.25">
      <c r="A26" s="6">
        <v>611101</v>
      </c>
      <c r="B26" s="5" t="s">
        <v>67</v>
      </c>
      <c r="C26" s="9">
        <f t="shared" si="1"/>
        <v>37.4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>
        <v>37.4</v>
      </c>
    </row>
    <row r="27" spans="1:24" ht="18.75" customHeight="1" x14ac:dyDescent="0.25">
      <c r="A27" s="6">
        <v>611101</v>
      </c>
      <c r="B27" s="5" t="s">
        <v>76</v>
      </c>
      <c r="C27" s="9">
        <f t="shared" si="1"/>
        <v>185.5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>
        <v>185.5</v>
      </c>
      <c r="Q27" s="15"/>
    </row>
    <row r="28" spans="1:24" ht="18.75" customHeight="1" x14ac:dyDescent="0.25">
      <c r="A28" s="6">
        <v>611101</v>
      </c>
      <c r="B28" s="5" t="s">
        <v>72</v>
      </c>
      <c r="C28" s="9">
        <f t="shared" si="1"/>
        <v>162.9</v>
      </c>
      <c r="D28" s="15"/>
      <c r="E28" s="15"/>
      <c r="F28" s="15">
        <v>95.5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>
        <v>67.400000000000006</v>
      </c>
    </row>
    <row r="29" spans="1:24" ht="23.25" customHeight="1" x14ac:dyDescent="0.25">
      <c r="A29" s="6">
        <v>611101</v>
      </c>
      <c r="B29" s="5" t="s">
        <v>63</v>
      </c>
      <c r="C29" s="9">
        <f t="shared" si="1"/>
        <v>231.5</v>
      </c>
      <c r="D29" s="15"/>
      <c r="E29" s="15"/>
      <c r="F29" s="15">
        <v>117.5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>
        <v>114</v>
      </c>
    </row>
    <row r="30" spans="1:24" ht="33" customHeight="1" x14ac:dyDescent="0.25">
      <c r="A30" s="6">
        <v>611101</v>
      </c>
      <c r="B30" s="5" t="s">
        <v>32</v>
      </c>
      <c r="C30" s="9">
        <f t="shared" si="1"/>
        <v>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X30" t="s">
        <v>78</v>
      </c>
    </row>
    <row r="31" spans="1:24" x14ac:dyDescent="0.25">
      <c r="A31" s="6"/>
      <c r="B31" s="13" t="s">
        <v>53</v>
      </c>
      <c r="C31" s="9">
        <f>SUM(C26:C30)</f>
        <v>617.29999999999995</v>
      </c>
      <c r="D31" s="16">
        <f t="shared" ref="D31:Q31" si="5">SUM(D26:D30)</f>
        <v>0</v>
      </c>
      <c r="E31" s="16">
        <f t="shared" si="5"/>
        <v>0</v>
      </c>
      <c r="F31" s="16">
        <f>SUM(F26:F30)</f>
        <v>213</v>
      </c>
      <c r="G31" s="16">
        <f t="shared" si="5"/>
        <v>0</v>
      </c>
      <c r="H31" s="16">
        <f t="shared" si="5"/>
        <v>0</v>
      </c>
      <c r="I31" s="16">
        <f t="shared" si="5"/>
        <v>0</v>
      </c>
      <c r="J31" s="16">
        <f t="shared" si="5"/>
        <v>0</v>
      </c>
      <c r="K31" s="16">
        <f t="shared" si="5"/>
        <v>0</v>
      </c>
      <c r="L31" s="16">
        <f t="shared" si="5"/>
        <v>0</v>
      </c>
      <c r="M31" s="16">
        <f t="shared" si="5"/>
        <v>0</v>
      </c>
      <c r="N31" s="16">
        <f t="shared" si="5"/>
        <v>0</v>
      </c>
      <c r="O31" s="16">
        <f t="shared" si="5"/>
        <v>0</v>
      </c>
      <c r="P31" s="16">
        <f t="shared" si="5"/>
        <v>185.5</v>
      </c>
      <c r="Q31" s="16">
        <f t="shared" si="5"/>
        <v>218.8</v>
      </c>
    </row>
    <row r="32" spans="1:24" ht="34.5" customHeight="1" x14ac:dyDescent="0.25">
      <c r="A32" s="6">
        <v>611110</v>
      </c>
      <c r="B32" s="13" t="s">
        <v>32</v>
      </c>
      <c r="C32" s="9">
        <f t="shared" si="1"/>
        <v>1078.3</v>
      </c>
      <c r="D32" s="15">
        <v>398.5</v>
      </c>
      <c r="E32" s="15">
        <v>87.7</v>
      </c>
      <c r="F32" s="15">
        <v>16</v>
      </c>
      <c r="G32" s="15"/>
      <c r="H32" s="15"/>
      <c r="I32" s="15">
        <v>27.2</v>
      </c>
      <c r="J32" s="15">
        <v>201.6</v>
      </c>
      <c r="K32" s="15"/>
      <c r="L32" s="15"/>
      <c r="M32" s="15"/>
      <c r="N32" s="15"/>
      <c r="O32" s="15"/>
      <c r="P32" s="15"/>
      <c r="Q32" s="15">
        <v>347.3</v>
      </c>
    </row>
    <row r="33" spans="1:17" ht="36.75" customHeight="1" x14ac:dyDescent="0.25">
      <c r="A33" s="6">
        <v>611120</v>
      </c>
      <c r="B33" s="5" t="s">
        <v>23</v>
      </c>
      <c r="C33" s="9">
        <f t="shared" si="1"/>
        <v>0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</row>
    <row r="34" spans="1:17" ht="41.25" customHeight="1" x14ac:dyDescent="0.25">
      <c r="A34" s="6">
        <v>611120</v>
      </c>
      <c r="B34" s="5" t="s">
        <v>62</v>
      </c>
      <c r="C34" s="9">
        <f t="shared" si="1"/>
        <v>0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</row>
    <row r="35" spans="1:17" x14ac:dyDescent="0.25">
      <c r="A35" s="6"/>
      <c r="B35" s="13" t="s">
        <v>56</v>
      </c>
      <c r="C35" s="9">
        <f t="shared" si="1"/>
        <v>0</v>
      </c>
      <c r="D35" s="16">
        <f>D33+D34</f>
        <v>0</v>
      </c>
      <c r="E35" s="16">
        <f t="shared" ref="E35:Q35" si="6">E33+E34</f>
        <v>0</v>
      </c>
      <c r="F35" s="16">
        <f t="shared" si="6"/>
        <v>0</v>
      </c>
      <c r="G35" s="16">
        <f t="shared" si="6"/>
        <v>0</v>
      </c>
      <c r="H35" s="16">
        <f t="shared" si="6"/>
        <v>0</v>
      </c>
      <c r="I35" s="16">
        <f t="shared" si="6"/>
        <v>0</v>
      </c>
      <c r="J35" s="16">
        <f t="shared" si="6"/>
        <v>0</v>
      </c>
      <c r="K35" s="16">
        <f t="shared" si="6"/>
        <v>0</v>
      </c>
      <c r="L35" s="16">
        <f t="shared" si="6"/>
        <v>0</v>
      </c>
      <c r="M35" s="16">
        <f t="shared" si="6"/>
        <v>0</v>
      </c>
      <c r="N35" s="16">
        <f t="shared" si="6"/>
        <v>0</v>
      </c>
      <c r="O35" s="16">
        <f t="shared" si="6"/>
        <v>0</v>
      </c>
      <c r="P35" s="16">
        <f t="shared" si="6"/>
        <v>0</v>
      </c>
      <c r="Q35" s="16">
        <f t="shared" si="6"/>
        <v>0</v>
      </c>
    </row>
    <row r="36" spans="1:17" ht="48" customHeight="1" x14ac:dyDescent="0.25">
      <c r="A36" s="6">
        <v>611141</v>
      </c>
      <c r="B36" s="5" t="s">
        <v>69</v>
      </c>
      <c r="C36" s="9">
        <f t="shared" si="1"/>
        <v>0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</row>
    <row r="37" spans="1:17" ht="15.75" customHeight="1" x14ac:dyDescent="0.25">
      <c r="A37" s="6">
        <v>611141</v>
      </c>
      <c r="B37" s="5" t="s">
        <v>37</v>
      </c>
      <c r="C37" s="9">
        <f t="shared" si="1"/>
        <v>0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</row>
    <row r="38" spans="1:17" x14ac:dyDescent="0.25">
      <c r="A38" s="21">
        <v>611142</v>
      </c>
      <c r="B38" s="5" t="s">
        <v>40</v>
      </c>
      <c r="C38" s="9">
        <f t="shared" si="1"/>
        <v>0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</row>
    <row r="39" spans="1:17" x14ac:dyDescent="0.25">
      <c r="A39" s="22"/>
      <c r="B39" s="23" t="s">
        <v>1</v>
      </c>
      <c r="C39" s="9">
        <f>C8+C16+C20+C25+C31+C32+C35+C36+ C37+C38</f>
        <v>6561.4</v>
      </c>
      <c r="D39" s="9">
        <f t="shared" ref="D39:Q39" si="7">D8+D16+D20+D25+D31+D32+D35+D36+ D37+D38</f>
        <v>398.5</v>
      </c>
      <c r="E39" s="9">
        <f t="shared" si="7"/>
        <v>87.7</v>
      </c>
      <c r="F39" s="9">
        <f t="shared" si="7"/>
        <v>3474.8</v>
      </c>
      <c r="G39" s="9">
        <f t="shared" si="7"/>
        <v>6.5</v>
      </c>
      <c r="H39" s="9">
        <f t="shared" si="7"/>
        <v>836.69999999999982</v>
      </c>
      <c r="I39" s="9">
        <f t="shared" si="7"/>
        <v>61</v>
      </c>
      <c r="J39" s="9">
        <f t="shared" si="7"/>
        <v>202.5</v>
      </c>
      <c r="K39" s="9">
        <f t="shared" si="7"/>
        <v>0</v>
      </c>
      <c r="L39" s="9">
        <f t="shared" si="7"/>
        <v>0</v>
      </c>
      <c r="M39" s="9">
        <f t="shared" si="7"/>
        <v>14.7</v>
      </c>
      <c r="N39" s="9">
        <f t="shared" si="7"/>
        <v>0</v>
      </c>
      <c r="O39" s="9">
        <f t="shared" si="7"/>
        <v>0</v>
      </c>
      <c r="P39" s="9">
        <f t="shared" si="7"/>
        <v>236.5</v>
      </c>
      <c r="Q39" s="9">
        <f t="shared" si="7"/>
        <v>1242.5</v>
      </c>
    </row>
    <row r="40" spans="1:17" x14ac:dyDescent="0.25">
      <c r="C40">
        <f>C8+C16+C20+C25+C31+C32+C35</f>
        <v>6561.4</v>
      </c>
    </row>
  </sheetData>
  <mergeCells count="5">
    <mergeCell ref="A2:A4"/>
    <mergeCell ref="B2:B4"/>
    <mergeCell ref="C2:Q2"/>
    <mergeCell ref="C3:C4"/>
    <mergeCell ref="D3:Q3"/>
  </mergeCells>
  <pageMargins left="0.25" right="0.25" top="0.75" bottom="0.75" header="0.3" footer="0.3"/>
  <pageSetup paperSize="9" scale="61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8"/>
  <sheetViews>
    <sheetView zoomScale="110" zoomScaleNormal="110" workbookViewId="0">
      <pane xSplit="1" ySplit="5" topLeftCell="B39" activePane="bottomRight" state="frozen"/>
      <selection pane="topRight" activeCell="B1" sqref="B1"/>
      <selection pane="bottomLeft" activeCell="A6" sqref="A6"/>
      <selection pane="bottomRight" activeCell="F21" sqref="F21:I21"/>
    </sheetView>
  </sheetViews>
  <sheetFormatPr defaultRowHeight="15" x14ac:dyDescent="0.25"/>
  <cols>
    <col min="2" max="2" width="31.85546875" customWidth="1"/>
  </cols>
  <sheetData>
    <row r="2" spans="1:17" ht="30" customHeight="1" x14ac:dyDescent="0.25">
      <c r="A2" s="82" t="s">
        <v>31</v>
      </c>
      <c r="B2" s="82" t="s">
        <v>0</v>
      </c>
      <c r="C2" s="82" t="s">
        <v>30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x14ac:dyDescent="0.25">
      <c r="A3" s="82"/>
      <c r="B3" s="82"/>
      <c r="C3" s="82" t="s">
        <v>1</v>
      </c>
      <c r="D3" s="83" t="s">
        <v>15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ht="95.25" x14ac:dyDescent="0.25">
      <c r="A4" s="82"/>
      <c r="B4" s="82"/>
      <c r="C4" s="82"/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10</v>
      </c>
      <c r="M4" s="7" t="s">
        <v>11</v>
      </c>
      <c r="N4" s="7" t="s">
        <v>12</v>
      </c>
      <c r="O4" s="7" t="s">
        <v>13</v>
      </c>
      <c r="P4" s="7" t="s">
        <v>26</v>
      </c>
      <c r="Q4" s="7" t="s">
        <v>16</v>
      </c>
    </row>
    <row r="5" spans="1:17" x14ac:dyDescent="0.25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/>
      <c r="Q5" s="8">
        <v>16</v>
      </c>
    </row>
    <row r="6" spans="1:17" ht="24" x14ac:dyDescent="0.25">
      <c r="A6" s="6">
        <v>611022</v>
      </c>
      <c r="B6" s="5" t="s">
        <v>49</v>
      </c>
      <c r="C6" s="9">
        <f>SUM(D6:Q6)</f>
        <v>0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24" x14ac:dyDescent="0.25">
      <c r="A7" s="6">
        <v>611022</v>
      </c>
      <c r="B7" s="5" t="s">
        <v>48</v>
      </c>
      <c r="C7" s="9">
        <f t="shared" ref="C7:C36" si="0">SUM(D7:Q7)</f>
        <v>0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25">
      <c r="A8" s="6"/>
      <c r="B8" s="13" t="s">
        <v>42</v>
      </c>
      <c r="C8" s="9">
        <f>SUM(C6:C7)</f>
        <v>0</v>
      </c>
      <c r="D8" s="9">
        <f t="shared" ref="D8:Q8" si="1">SUM(D6:D7)</f>
        <v>0</v>
      </c>
      <c r="E8" s="9">
        <f t="shared" si="1"/>
        <v>0</v>
      </c>
      <c r="F8" s="9">
        <f t="shared" si="1"/>
        <v>0</v>
      </c>
      <c r="G8" s="9">
        <f t="shared" si="1"/>
        <v>0</v>
      </c>
      <c r="H8" s="9">
        <f t="shared" si="1"/>
        <v>0</v>
      </c>
      <c r="I8" s="9">
        <f t="shared" si="1"/>
        <v>0</v>
      </c>
      <c r="J8" s="9">
        <f t="shared" si="1"/>
        <v>0</v>
      </c>
      <c r="K8" s="9">
        <f t="shared" si="1"/>
        <v>0</v>
      </c>
      <c r="L8" s="9">
        <f t="shared" si="1"/>
        <v>0</v>
      </c>
      <c r="M8" s="9">
        <f t="shared" si="1"/>
        <v>0</v>
      </c>
      <c r="N8" s="9">
        <f t="shared" si="1"/>
        <v>0</v>
      </c>
      <c r="O8" s="9">
        <f t="shared" si="1"/>
        <v>0</v>
      </c>
      <c r="P8" s="9">
        <f t="shared" si="1"/>
        <v>0</v>
      </c>
      <c r="Q8" s="9">
        <f t="shared" si="1"/>
        <v>0</v>
      </c>
    </row>
    <row r="9" spans="1:17" ht="26.25" customHeight="1" x14ac:dyDescent="0.25">
      <c r="A9" s="6">
        <v>611023</v>
      </c>
      <c r="B9" s="4" t="s">
        <v>71</v>
      </c>
      <c r="C9" s="9">
        <f>SUM(D9:Q9)</f>
        <v>0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ht="36" hidden="1" x14ac:dyDescent="0.25">
      <c r="A10" s="6">
        <v>611023</v>
      </c>
      <c r="B10" s="4" t="s">
        <v>18</v>
      </c>
      <c r="C10" s="9">
        <f t="shared" si="0"/>
        <v>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ht="24" x14ac:dyDescent="0.25">
      <c r="A11" s="6">
        <v>611023</v>
      </c>
      <c r="B11" s="4" t="s">
        <v>47</v>
      </c>
      <c r="C11" s="9">
        <f t="shared" si="0"/>
        <v>0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25">
      <c r="A12" s="6">
        <v>611023</v>
      </c>
      <c r="B12" s="5" t="s">
        <v>57</v>
      </c>
      <c r="C12" s="9">
        <f t="shared" si="0"/>
        <v>0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ht="30" customHeight="1" x14ac:dyDescent="0.25">
      <c r="A13" s="6">
        <v>611023</v>
      </c>
      <c r="B13" s="4" t="s">
        <v>61</v>
      </c>
      <c r="C13" s="9">
        <f t="shared" si="0"/>
        <v>0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36" x14ac:dyDescent="0.25">
      <c r="A14" s="6">
        <v>611023</v>
      </c>
      <c r="B14" s="4" t="s">
        <v>19</v>
      </c>
      <c r="C14" s="9">
        <f t="shared" si="0"/>
        <v>0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24" x14ac:dyDescent="0.25">
      <c r="A15" s="6">
        <v>611023</v>
      </c>
      <c r="B15" s="5" t="s">
        <v>50</v>
      </c>
      <c r="C15" s="9">
        <f t="shared" si="0"/>
        <v>0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5">
      <c r="A16" s="6"/>
      <c r="B16" s="13" t="s">
        <v>43</v>
      </c>
      <c r="C16" s="9">
        <f>C9+C10+C11+C14+C13+C14+C15</f>
        <v>0</v>
      </c>
      <c r="D16" s="9">
        <f>D9+D10+D11+D14+D13+D14+D15</f>
        <v>0</v>
      </c>
      <c r="E16" s="9">
        <f t="shared" ref="E16:Q16" si="2">E9+E10+E11+E14+E13+E14+E15</f>
        <v>0</v>
      </c>
      <c r="F16" s="9">
        <f t="shared" si="2"/>
        <v>0</v>
      </c>
      <c r="G16" s="9">
        <f t="shared" si="2"/>
        <v>0</v>
      </c>
      <c r="H16" s="9">
        <f t="shared" si="2"/>
        <v>0</v>
      </c>
      <c r="I16" s="9">
        <f t="shared" si="2"/>
        <v>0</v>
      </c>
      <c r="J16" s="9">
        <f t="shared" si="2"/>
        <v>0</v>
      </c>
      <c r="K16" s="9">
        <f t="shared" si="2"/>
        <v>0</v>
      </c>
      <c r="L16" s="9">
        <f t="shared" si="2"/>
        <v>0</v>
      </c>
      <c r="M16" s="9">
        <f t="shared" si="2"/>
        <v>0</v>
      </c>
      <c r="N16" s="9">
        <f t="shared" si="2"/>
        <v>0</v>
      </c>
      <c r="O16" s="9">
        <f t="shared" si="2"/>
        <v>0</v>
      </c>
      <c r="P16" s="9">
        <f t="shared" si="2"/>
        <v>0</v>
      </c>
      <c r="Q16" s="9">
        <f t="shared" si="2"/>
        <v>0</v>
      </c>
    </row>
    <row r="17" spans="1:17" ht="24" x14ac:dyDescent="0.25">
      <c r="A17" s="6">
        <v>611025</v>
      </c>
      <c r="B17" s="4" t="s">
        <v>66</v>
      </c>
      <c r="C17" s="9">
        <f t="shared" si="0"/>
        <v>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ht="24" x14ac:dyDescent="0.25">
      <c r="A18" s="6">
        <v>611025</v>
      </c>
      <c r="B18" s="5" t="s">
        <v>58</v>
      </c>
      <c r="C18" s="9">
        <f t="shared" si="0"/>
        <v>0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36" x14ac:dyDescent="0.25">
      <c r="A19" s="6">
        <v>611025</v>
      </c>
      <c r="B19" s="5" t="s">
        <v>60</v>
      </c>
      <c r="C19" s="9">
        <f t="shared" si="0"/>
        <v>0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5">
      <c r="A20" s="6"/>
      <c r="B20" s="13" t="s">
        <v>51</v>
      </c>
      <c r="C20" s="9">
        <f>SUM(D17:Q19)</f>
        <v>0</v>
      </c>
      <c r="D20" s="9">
        <f>D18+D19</f>
        <v>0</v>
      </c>
      <c r="E20" s="9">
        <f t="shared" ref="E20:Q20" si="3">E18+E19</f>
        <v>0</v>
      </c>
      <c r="F20" s="9">
        <f t="shared" si="3"/>
        <v>0</v>
      </c>
      <c r="G20" s="9">
        <f t="shared" si="3"/>
        <v>0</v>
      </c>
      <c r="H20" s="9">
        <f t="shared" si="3"/>
        <v>0</v>
      </c>
      <c r="I20" s="9">
        <f t="shared" si="3"/>
        <v>0</v>
      </c>
      <c r="J20" s="9">
        <f t="shared" si="3"/>
        <v>0</v>
      </c>
      <c r="K20" s="9">
        <f t="shared" si="3"/>
        <v>0</v>
      </c>
      <c r="L20" s="9">
        <f t="shared" si="3"/>
        <v>0</v>
      </c>
      <c r="M20" s="9">
        <f t="shared" si="3"/>
        <v>0</v>
      </c>
      <c r="N20" s="9">
        <f t="shared" si="3"/>
        <v>0</v>
      </c>
      <c r="O20" s="9">
        <f t="shared" si="3"/>
        <v>0</v>
      </c>
      <c r="P20" s="9">
        <f t="shared" si="3"/>
        <v>0</v>
      </c>
      <c r="Q20" s="9">
        <f t="shared" si="3"/>
        <v>0</v>
      </c>
    </row>
    <row r="21" spans="1:17" ht="35.25" customHeight="1" x14ac:dyDescent="0.25">
      <c r="A21" s="6">
        <v>611070</v>
      </c>
      <c r="B21" s="5" t="s">
        <v>20</v>
      </c>
      <c r="C21" s="9">
        <f t="shared" si="0"/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36" x14ac:dyDescent="0.25">
      <c r="A22" s="6">
        <v>611070</v>
      </c>
      <c r="B22" s="5" t="s">
        <v>75</v>
      </c>
      <c r="C22" s="9">
        <f t="shared" si="0"/>
        <v>0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36" x14ac:dyDescent="0.25">
      <c r="A23" s="6">
        <v>611070</v>
      </c>
      <c r="B23" s="5" t="s">
        <v>21</v>
      </c>
      <c r="C23" s="9">
        <f t="shared" si="0"/>
        <v>0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ht="36" x14ac:dyDescent="0.25">
      <c r="A24" s="6">
        <v>611070</v>
      </c>
      <c r="B24" s="5" t="s">
        <v>22</v>
      </c>
      <c r="C24" s="9">
        <f t="shared" si="0"/>
        <v>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 s="6"/>
      <c r="B25" s="13" t="s">
        <v>36</v>
      </c>
      <c r="C25" s="9">
        <f t="shared" ref="C25:P25" si="4">SUM(C21:C24)</f>
        <v>0</v>
      </c>
      <c r="D25" s="9">
        <f t="shared" si="4"/>
        <v>0</v>
      </c>
      <c r="E25" s="9">
        <f t="shared" si="4"/>
        <v>0</v>
      </c>
      <c r="F25" s="9">
        <f t="shared" si="4"/>
        <v>0</v>
      </c>
      <c r="G25" s="9">
        <f t="shared" si="4"/>
        <v>0</v>
      </c>
      <c r="H25" s="9">
        <f t="shared" si="4"/>
        <v>0</v>
      </c>
      <c r="I25" s="9">
        <f t="shared" si="4"/>
        <v>0</v>
      </c>
      <c r="J25" s="9">
        <f t="shared" si="4"/>
        <v>0</v>
      </c>
      <c r="K25" s="9">
        <f t="shared" si="4"/>
        <v>0</v>
      </c>
      <c r="L25" s="9">
        <f t="shared" si="4"/>
        <v>0</v>
      </c>
      <c r="M25" s="9">
        <f t="shared" si="4"/>
        <v>0</v>
      </c>
      <c r="N25" s="9">
        <f t="shared" si="4"/>
        <v>0</v>
      </c>
      <c r="O25" s="9">
        <f t="shared" si="4"/>
        <v>0</v>
      </c>
      <c r="P25" s="9">
        <f t="shared" si="4"/>
        <v>0</v>
      </c>
      <c r="Q25" s="9">
        <f>SUM(Q21:Q24)</f>
        <v>0</v>
      </c>
    </row>
    <row r="26" spans="1:17" ht="24" x14ac:dyDescent="0.25">
      <c r="A26" s="6">
        <v>611101</v>
      </c>
      <c r="B26" s="5" t="s">
        <v>67</v>
      </c>
      <c r="C26" s="9">
        <f>SUM(D26:P26)</f>
        <v>0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ht="24" x14ac:dyDescent="0.25">
      <c r="A27" s="6">
        <v>611101</v>
      </c>
      <c r="B27" s="5" t="s">
        <v>76</v>
      </c>
      <c r="C27" s="9">
        <f>SUM(D27:P27)</f>
        <v>0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ht="24" x14ac:dyDescent="0.25">
      <c r="A28" s="6">
        <v>611101</v>
      </c>
      <c r="B28" s="5" t="s">
        <v>72</v>
      </c>
      <c r="C28" s="9">
        <f>SUM(D28:P28)</f>
        <v>0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ht="24" x14ac:dyDescent="0.25">
      <c r="A29" s="6">
        <v>611101</v>
      </c>
      <c r="B29" s="5" t="s">
        <v>63</v>
      </c>
      <c r="C29" s="9">
        <f>SUM(D29:P29)</f>
        <v>0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25">
      <c r="A30" s="6"/>
      <c r="B30" s="13" t="s">
        <v>53</v>
      </c>
      <c r="C30" s="9">
        <f t="shared" ref="C30:Q30" si="5">SUM(C26:C29)</f>
        <v>0</v>
      </c>
      <c r="D30" s="9">
        <f t="shared" si="5"/>
        <v>0</v>
      </c>
      <c r="E30" s="9">
        <f t="shared" si="5"/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9">
        <f t="shared" si="5"/>
        <v>0</v>
      </c>
      <c r="K30" s="9">
        <f t="shared" si="5"/>
        <v>0</v>
      </c>
      <c r="L30" s="9">
        <f t="shared" si="5"/>
        <v>0</v>
      </c>
      <c r="M30" s="9">
        <f t="shared" si="5"/>
        <v>0</v>
      </c>
      <c r="N30" s="9">
        <f t="shared" si="5"/>
        <v>0</v>
      </c>
      <c r="O30" s="9">
        <f t="shared" si="5"/>
        <v>0</v>
      </c>
      <c r="P30" s="9">
        <f t="shared" si="5"/>
        <v>0</v>
      </c>
      <c r="Q30" s="9">
        <f t="shared" si="5"/>
        <v>0</v>
      </c>
    </row>
    <row r="31" spans="1:17" ht="36" x14ac:dyDescent="0.25">
      <c r="A31" s="6">
        <v>611110</v>
      </c>
      <c r="B31" s="5" t="s">
        <v>32</v>
      </c>
      <c r="C31" s="9">
        <f t="shared" si="0"/>
        <v>0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ht="36" x14ac:dyDescent="0.25">
      <c r="A32" s="6">
        <v>611120</v>
      </c>
      <c r="B32" s="5" t="s">
        <v>23</v>
      </c>
      <c r="C32" s="9">
        <f t="shared" si="0"/>
        <v>0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ht="36" x14ac:dyDescent="0.25">
      <c r="A33" s="6">
        <v>611120</v>
      </c>
      <c r="B33" s="5" t="s">
        <v>62</v>
      </c>
      <c r="C33" s="9">
        <f t="shared" si="0"/>
        <v>0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x14ac:dyDescent="0.25">
      <c r="A34" s="6"/>
      <c r="B34" s="13" t="s">
        <v>35</v>
      </c>
      <c r="C34" s="9">
        <f t="shared" ref="C34:Q34" si="6">C32+C33</f>
        <v>0</v>
      </c>
      <c r="D34" s="9">
        <f t="shared" si="6"/>
        <v>0</v>
      </c>
      <c r="E34" s="9">
        <f t="shared" si="6"/>
        <v>0</v>
      </c>
      <c r="F34" s="9">
        <f t="shared" si="6"/>
        <v>0</v>
      </c>
      <c r="G34" s="9">
        <f t="shared" si="6"/>
        <v>0</v>
      </c>
      <c r="H34" s="9">
        <f t="shared" si="6"/>
        <v>0</v>
      </c>
      <c r="I34" s="9">
        <f t="shared" si="6"/>
        <v>0</v>
      </c>
      <c r="J34" s="9">
        <f t="shared" si="6"/>
        <v>0</v>
      </c>
      <c r="K34" s="9">
        <f t="shared" si="6"/>
        <v>0</v>
      </c>
      <c r="L34" s="9">
        <f t="shared" si="6"/>
        <v>0</v>
      </c>
      <c r="M34" s="9">
        <f t="shared" si="6"/>
        <v>0</v>
      </c>
      <c r="N34" s="9">
        <f t="shared" si="6"/>
        <v>0</v>
      </c>
      <c r="O34" s="9">
        <f t="shared" si="6"/>
        <v>0</v>
      </c>
      <c r="P34" s="9">
        <f t="shared" si="6"/>
        <v>0</v>
      </c>
      <c r="Q34" s="9">
        <f t="shared" si="6"/>
        <v>0</v>
      </c>
    </row>
    <row r="35" spans="1:17" ht="66" customHeight="1" x14ac:dyDescent="0.25">
      <c r="A35" s="6">
        <v>611161</v>
      </c>
      <c r="B35" s="5" t="s">
        <v>69</v>
      </c>
      <c r="C35" s="9">
        <f t="shared" si="0"/>
        <v>0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x14ac:dyDescent="0.25">
      <c r="A36" s="6">
        <v>611161</v>
      </c>
      <c r="B36" s="5" t="s">
        <v>37</v>
      </c>
      <c r="C36" s="9">
        <f t="shared" si="0"/>
        <v>0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x14ac:dyDescent="0.25">
      <c r="A37" s="11">
        <v>611142</v>
      </c>
      <c r="B37" s="5" t="s">
        <v>38</v>
      </c>
      <c r="C37" s="9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x14ac:dyDescent="0.25">
      <c r="B38" s="10" t="s">
        <v>1</v>
      </c>
      <c r="C38" s="9">
        <f>C8++C16+C20+C25+C30+C31+C34+C35+ C36+C37</f>
        <v>0</v>
      </c>
      <c r="D38" s="9">
        <f>D8++D16+D20+D25+D30+D31+D34+D35+ D36+D37</f>
        <v>0</v>
      </c>
      <c r="E38" s="9">
        <f t="shared" ref="E38:Q38" si="7">E8++E16+E20+E25+E30+E31+E34+E35+ E36+E37</f>
        <v>0</v>
      </c>
      <c r="F38" s="9">
        <f t="shared" si="7"/>
        <v>0</v>
      </c>
      <c r="G38" s="9">
        <f t="shared" si="7"/>
        <v>0</v>
      </c>
      <c r="H38" s="9">
        <f t="shared" si="7"/>
        <v>0</v>
      </c>
      <c r="I38" s="9">
        <f t="shared" si="7"/>
        <v>0</v>
      </c>
      <c r="J38" s="9">
        <f t="shared" si="7"/>
        <v>0</v>
      </c>
      <c r="K38" s="9">
        <f t="shared" si="7"/>
        <v>0</v>
      </c>
      <c r="L38" s="9">
        <f t="shared" si="7"/>
        <v>0</v>
      </c>
      <c r="M38" s="9">
        <f t="shared" si="7"/>
        <v>0</v>
      </c>
      <c r="N38" s="9">
        <f t="shared" si="7"/>
        <v>0</v>
      </c>
      <c r="O38" s="9">
        <f t="shared" si="7"/>
        <v>0</v>
      </c>
      <c r="P38" s="9">
        <f t="shared" si="7"/>
        <v>0</v>
      </c>
      <c r="Q38" s="9">
        <f t="shared" si="7"/>
        <v>0</v>
      </c>
    </row>
  </sheetData>
  <mergeCells count="5">
    <mergeCell ref="A2:A4"/>
    <mergeCell ref="B2:B4"/>
    <mergeCell ref="C2:Q2"/>
    <mergeCell ref="C3:C4"/>
    <mergeCell ref="D3:Q3"/>
  </mergeCells>
  <pageMargins left="0.31496062992125984" right="0.27559055118110237" top="0.35433070866141736" bottom="0.31496062992125984" header="0.35433070866141736" footer="0.31496062992125984"/>
  <pageSetup paperSize="9" scale="54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26"/>
  <sheetViews>
    <sheetView tabSelected="1" workbookViewId="0">
      <pane ySplit="5" topLeftCell="A113" activePane="bottomLeft" state="frozen"/>
      <selection activeCell="B1" sqref="B1"/>
      <selection pane="bottomLeft" activeCell="X124" sqref="X124"/>
    </sheetView>
  </sheetViews>
  <sheetFormatPr defaultRowHeight="15" x14ac:dyDescent="0.25"/>
  <cols>
    <col min="1" max="1" width="9.140625" style="99"/>
    <col min="2" max="2" width="39.28515625" customWidth="1"/>
  </cols>
  <sheetData>
    <row r="2" spans="1:18" ht="30" customHeight="1" x14ac:dyDescent="0.25">
      <c r="A2" s="95" t="s">
        <v>102</v>
      </c>
      <c r="B2" s="82" t="s">
        <v>0</v>
      </c>
      <c r="C2" s="82" t="s">
        <v>33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t="s">
        <v>86</v>
      </c>
    </row>
    <row r="3" spans="1:18" x14ac:dyDescent="0.25">
      <c r="A3" s="95"/>
      <c r="B3" s="82"/>
      <c r="C3" s="82" t="s">
        <v>1</v>
      </c>
      <c r="D3" s="83" t="s">
        <v>15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8" ht="70.5" customHeight="1" x14ac:dyDescent="0.25">
      <c r="A4" s="95"/>
      <c r="B4" s="82"/>
      <c r="C4" s="82"/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10</v>
      </c>
      <c r="M4" s="7" t="s">
        <v>11</v>
      </c>
      <c r="N4" s="7" t="s">
        <v>12</v>
      </c>
      <c r="O4" s="7" t="s">
        <v>13</v>
      </c>
      <c r="P4" s="7" t="s">
        <v>26</v>
      </c>
      <c r="Q4" s="7" t="s">
        <v>16</v>
      </c>
    </row>
    <row r="5" spans="1:18" x14ac:dyDescent="0.25">
      <c r="A5" s="96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/>
      <c r="Q5" s="8">
        <v>16</v>
      </c>
    </row>
    <row r="6" spans="1:18" ht="24" customHeight="1" x14ac:dyDescent="0.25">
      <c r="A6" s="97">
        <v>611022</v>
      </c>
      <c r="B6" s="5" t="s">
        <v>49</v>
      </c>
      <c r="C6" s="9">
        <f>SUM(D6:Q6)</f>
        <v>0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8" ht="25.5" hidden="1" customHeight="1" x14ac:dyDescent="0.25">
      <c r="A7" s="97">
        <v>611272</v>
      </c>
      <c r="B7" s="5" t="s">
        <v>49</v>
      </c>
      <c r="C7" s="9">
        <f t="shared" ref="C7:C11" si="0">SUM(D7:Q7)</f>
        <v>0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8" ht="25.5" customHeight="1" x14ac:dyDescent="0.25">
      <c r="A8" s="97">
        <v>611183</v>
      </c>
      <c r="B8" s="5" t="s">
        <v>49</v>
      </c>
      <c r="C8" s="9">
        <f t="shared" si="0"/>
        <v>62.9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>
        <v>62.9</v>
      </c>
      <c r="R8" t="s">
        <v>112</v>
      </c>
    </row>
    <row r="9" spans="1:18" ht="25.5" customHeight="1" x14ac:dyDescent="0.25">
      <c r="A9" s="97">
        <v>611184</v>
      </c>
      <c r="B9" s="5" t="s">
        <v>49</v>
      </c>
      <c r="C9" s="9">
        <f t="shared" si="0"/>
        <v>169.1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>
        <v>169.1</v>
      </c>
      <c r="R9" t="s">
        <v>112</v>
      </c>
    </row>
    <row r="10" spans="1:18" ht="25.5" customHeight="1" x14ac:dyDescent="0.25">
      <c r="A10" s="97">
        <v>611403</v>
      </c>
      <c r="B10" s="5" t="s">
        <v>49</v>
      </c>
      <c r="C10" s="9">
        <f t="shared" si="0"/>
        <v>80.2</v>
      </c>
      <c r="D10" s="6"/>
      <c r="E10" s="6"/>
      <c r="F10" s="6"/>
      <c r="G10" s="6"/>
      <c r="H10" s="6">
        <v>80.2</v>
      </c>
      <c r="I10" s="6"/>
      <c r="J10" s="6"/>
      <c r="K10" s="6"/>
      <c r="L10" s="6"/>
      <c r="M10" s="6"/>
      <c r="N10" s="6"/>
      <c r="O10" s="6"/>
      <c r="P10" s="6"/>
      <c r="Q10" s="6"/>
      <c r="R10" t="s">
        <v>112</v>
      </c>
    </row>
    <row r="11" spans="1:18" ht="25.5" customHeight="1" x14ac:dyDescent="0.25">
      <c r="A11" s="97">
        <v>611279</v>
      </c>
      <c r="B11" s="5" t="s">
        <v>49</v>
      </c>
      <c r="C11" s="9">
        <f t="shared" si="0"/>
        <v>23.8</v>
      </c>
      <c r="D11" s="6"/>
      <c r="E11" s="6"/>
      <c r="F11" s="6"/>
      <c r="G11" s="6"/>
      <c r="H11" s="6">
        <v>23.8</v>
      </c>
      <c r="I11" s="6"/>
      <c r="J11" s="6"/>
      <c r="K11" s="6"/>
      <c r="L11" s="6"/>
      <c r="M11" s="6"/>
      <c r="N11" s="6"/>
      <c r="O11" s="6"/>
      <c r="P11" s="6"/>
      <c r="Q11" s="6"/>
      <c r="R11" t="s">
        <v>112</v>
      </c>
    </row>
    <row r="12" spans="1:18" ht="25.5" customHeight="1" x14ac:dyDescent="0.25">
      <c r="A12" s="97">
        <v>611183</v>
      </c>
      <c r="B12" s="5" t="s">
        <v>48</v>
      </c>
      <c r="C12" s="9">
        <f t="shared" ref="C12:C114" si="1">SUM(D12:Q12)</f>
        <v>72.5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>
        <v>72.5</v>
      </c>
      <c r="R12" t="s">
        <v>112</v>
      </c>
    </row>
    <row r="13" spans="1:18" ht="25.5" customHeight="1" x14ac:dyDescent="0.25">
      <c r="A13" s="97">
        <v>611184</v>
      </c>
      <c r="B13" s="5" t="s">
        <v>48</v>
      </c>
      <c r="C13" s="9">
        <f t="shared" si="1"/>
        <v>149.30000000000001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>
        <v>149.30000000000001</v>
      </c>
      <c r="R13" t="s">
        <v>112</v>
      </c>
    </row>
    <row r="14" spans="1:18" ht="25.5" customHeight="1" x14ac:dyDescent="0.25">
      <c r="A14" s="97">
        <v>611403</v>
      </c>
      <c r="B14" s="5" t="s">
        <v>48</v>
      </c>
      <c r="C14" s="9">
        <f t="shared" si="1"/>
        <v>103.5</v>
      </c>
      <c r="D14" s="6"/>
      <c r="E14" s="6"/>
      <c r="F14" s="6"/>
      <c r="G14" s="6"/>
      <c r="H14" s="6">
        <v>103.5</v>
      </c>
      <c r="I14" s="6"/>
      <c r="J14" s="6"/>
      <c r="K14" s="6"/>
      <c r="L14" s="6"/>
      <c r="M14" s="6"/>
      <c r="N14" s="6"/>
      <c r="O14" s="6"/>
      <c r="P14" s="6"/>
      <c r="Q14" s="6"/>
      <c r="R14" t="s">
        <v>112</v>
      </c>
    </row>
    <row r="15" spans="1:18" ht="23.25" customHeight="1" x14ac:dyDescent="0.25">
      <c r="A15" s="97">
        <v>611022</v>
      </c>
      <c r="B15" s="5" t="s">
        <v>48</v>
      </c>
      <c r="C15" s="9">
        <f t="shared" si="1"/>
        <v>0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8" ht="28.5" hidden="1" customHeight="1" x14ac:dyDescent="0.25">
      <c r="A16" s="97">
        <v>611272</v>
      </c>
      <c r="B16" s="5" t="s">
        <v>48</v>
      </c>
      <c r="C16" s="9">
        <f t="shared" si="1"/>
        <v>0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23" x14ac:dyDescent="0.25">
      <c r="A17" s="97"/>
      <c r="B17" s="13" t="s">
        <v>42</v>
      </c>
      <c r="C17" s="9">
        <f t="shared" ref="C17:Q17" si="2">C6+C15</f>
        <v>0</v>
      </c>
      <c r="D17" s="9">
        <f t="shared" si="2"/>
        <v>0</v>
      </c>
      <c r="E17" s="9">
        <f t="shared" si="2"/>
        <v>0</v>
      </c>
      <c r="F17" s="9">
        <f t="shared" si="2"/>
        <v>0</v>
      </c>
      <c r="G17" s="9">
        <f t="shared" si="2"/>
        <v>0</v>
      </c>
      <c r="H17" s="9">
        <f t="shared" si="2"/>
        <v>0</v>
      </c>
      <c r="I17" s="9">
        <f t="shared" si="2"/>
        <v>0</v>
      </c>
      <c r="J17" s="9">
        <f t="shared" si="2"/>
        <v>0</v>
      </c>
      <c r="K17" s="9">
        <f t="shared" si="2"/>
        <v>0</v>
      </c>
      <c r="L17" s="9">
        <f t="shared" si="2"/>
        <v>0</v>
      </c>
      <c r="M17" s="9">
        <f t="shared" si="2"/>
        <v>0</v>
      </c>
      <c r="N17" s="9">
        <f t="shared" si="2"/>
        <v>0</v>
      </c>
      <c r="O17" s="9">
        <f t="shared" si="2"/>
        <v>0</v>
      </c>
      <c r="P17" s="9">
        <f t="shared" si="2"/>
        <v>0</v>
      </c>
      <c r="Q17" s="9">
        <f t="shared" si="2"/>
        <v>0</v>
      </c>
    </row>
    <row r="18" spans="1:23" x14ac:dyDescent="0.25">
      <c r="A18" s="97"/>
      <c r="B18" s="13" t="s">
        <v>113</v>
      </c>
      <c r="C18" s="9">
        <f>C11</f>
        <v>23.8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23" x14ac:dyDescent="0.25">
      <c r="A19" s="97"/>
      <c r="B19" s="13" t="s">
        <v>98</v>
      </c>
      <c r="C19" s="9">
        <f>C10+C14</f>
        <v>183.7</v>
      </c>
      <c r="D19" s="9">
        <f t="shared" ref="D19:Q19" si="3">D10+D14</f>
        <v>0</v>
      </c>
      <c r="E19" s="9">
        <f t="shared" si="3"/>
        <v>0</v>
      </c>
      <c r="F19" s="9">
        <f t="shared" si="3"/>
        <v>0</v>
      </c>
      <c r="G19" s="9">
        <f t="shared" si="3"/>
        <v>0</v>
      </c>
      <c r="H19" s="9">
        <f t="shared" si="3"/>
        <v>183.7</v>
      </c>
      <c r="I19" s="9">
        <f t="shared" si="3"/>
        <v>0</v>
      </c>
      <c r="J19" s="9">
        <f t="shared" si="3"/>
        <v>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 t="shared" si="3"/>
        <v>0</v>
      </c>
      <c r="P19" s="9">
        <f t="shared" si="3"/>
        <v>0</v>
      </c>
      <c r="Q19" s="9">
        <f t="shared" si="3"/>
        <v>0</v>
      </c>
    </row>
    <row r="20" spans="1:23" x14ac:dyDescent="0.25">
      <c r="A20" s="97"/>
      <c r="B20" s="13" t="s">
        <v>100</v>
      </c>
      <c r="C20" s="9">
        <f t="shared" ref="C20:Q20" si="4">C9+C13</f>
        <v>318.39999999999998</v>
      </c>
      <c r="D20" s="9">
        <f t="shared" si="4"/>
        <v>0</v>
      </c>
      <c r="E20" s="9">
        <f t="shared" si="4"/>
        <v>0</v>
      </c>
      <c r="F20" s="9">
        <f t="shared" si="4"/>
        <v>0</v>
      </c>
      <c r="G20" s="9">
        <f t="shared" si="4"/>
        <v>0</v>
      </c>
      <c r="H20" s="9">
        <f t="shared" si="4"/>
        <v>0</v>
      </c>
      <c r="I20" s="9">
        <f t="shared" si="4"/>
        <v>0</v>
      </c>
      <c r="J20" s="9">
        <f t="shared" si="4"/>
        <v>0</v>
      </c>
      <c r="K20" s="9">
        <f t="shared" si="4"/>
        <v>0</v>
      </c>
      <c r="L20" s="9">
        <f t="shared" si="4"/>
        <v>0</v>
      </c>
      <c r="M20" s="9">
        <f t="shared" si="4"/>
        <v>0</v>
      </c>
      <c r="N20" s="9">
        <f t="shared" si="4"/>
        <v>0</v>
      </c>
      <c r="O20" s="9">
        <f t="shared" si="4"/>
        <v>0</v>
      </c>
      <c r="P20" s="9">
        <f t="shared" si="4"/>
        <v>0</v>
      </c>
      <c r="Q20" s="9">
        <f t="shared" si="4"/>
        <v>318.39999999999998</v>
      </c>
    </row>
    <row r="21" spans="1:23" x14ac:dyDescent="0.25">
      <c r="A21" s="97"/>
      <c r="B21" s="13" t="s">
        <v>101</v>
      </c>
      <c r="C21" s="9">
        <f t="shared" ref="C21:Q21" si="5">C8+C12</f>
        <v>135.4</v>
      </c>
      <c r="D21" s="9">
        <f t="shared" si="5"/>
        <v>0</v>
      </c>
      <c r="E21" s="9">
        <f t="shared" si="5"/>
        <v>0</v>
      </c>
      <c r="F21" s="9">
        <f t="shared" si="5"/>
        <v>0</v>
      </c>
      <c r="G21" s="9">
        <f t="shared" si="5"/>
        <v>0</v>
      </c>
      <c r="H21" s="9">
        <f t="shared" si="5"/>
        <v>0</v>
      </c>
      <c r="I21" s="9">
        <f t="shared" si="5"/>
        <v>0</v>
      </c>
      <c r="J21" s="9">
        <f t="shared" si="5"/>
        <v>0</v>
      </c>
      <c r="K21" s="9">
        <f t="shared" si="5"/>
        <v>0</v>
      </c>
      <c r="L21" s="9">
        <f t="shared" si="5"/>
        <v>0</v>
      </c>
      <c r="M21" s="9">
        <f t="shared" si="5"/>
        <v>0</v>
      </c>
      <c r="N21" s="9">
        <f t="shared" si="5"/>
        <v>0</v>
      </c>
      <c r="O21" s="9">
        <f t="shared" si="5"/>
        <v>0</v>
      </c>
      <c r="P21" s="9">
        <f t="shared" si="5"/>
        <v>0</v>
      </c>
      <c r="Q21" s="9">
        <f t="shared" si="5"/>
        <v>135.4</v>
      </c>
    </row>
    <row r="22" spans="1:23" ht="19.5" customHeight="1" x14ac:dyDescent="0.25">
      <c r="A22" s="97">
        <v>611023</v>
      </c>
      <c r="B22" s="4" t="s">
        <v>71</v>
      </c>
      <c r="C22" s="9">
        <f>SUM(D22:Q22)</f>
        <v>293.2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>
        <v>293.2</v>
      </c>
      <c r="R22" t="s">
        <v>112</v>
      </c>
    </row>
    <row r="23" spans="1:23" ht="1.5" hidden="1" customHeight="1" x14ac:dyDescent="0.25">
      <c r="A23" s="97">
        <v>611272</v>
      </c>
      <c r="B23" s="4" t="s">
        <v>71</v>
      </c>
      <c r="C23" s="9">
        <f>SUM(D23:Q23)</f>
        <v>0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23" ht="21.75" hidden="1" customHeight="1" x14ac:dyDescent="0.25">
      <c r="A24" s="97">
        <v>611023</v>
      </c>
      <c r="B24" s="4" t="s">
        <v>18</v>
      </c>
      <c r="C24" s="9">
        <f t="shared" si="1"/>
        <v>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23" ht="16.5" customHeight="1" x14ac:dyDescent="0.25">
      <c r="A25" s="97">
        <v>611279</v>
      </c>
      <c r="B25" s="4" t="s">
        <v>71</v>
      </c>
      <c r="C25" s="9">
        <f>SUM(D25:Q25)</f>
        <v>19.3</v>
      </c>
      <c r="D25" s="6"/>
      <c r="E25" s="6"/>
      <c r="F25" s="6"/>
      <c r="G25" s="6"/>
      <c r="H25" s="6">
        <v>19.3</v>
      </c>
      <c r="I25" s="6"/>
      <c r="J25" s="6"/>
      <c r="K25" s="6"/>
      <c r="L25" s="6"/>
      <c r="M25" s="6"/>
      <c r="N25" s="6"/>
      <c r="O25" s="6"/>
      <c r="P25" s="6"/>
      <c r="Q25" s="6"/>
      <c r="R25" t="s">
        <v>112</v>
      </c>
    </row>
    <row r="26" spans="1:23" ht="18.75" customHeight="1" x14ac:dyDescent="0.25">
      <c r="A26" s="97">
        <v>611292</v>
      </c>
      <c r="B26" s="4" t="s">
        <v>71</v>
      </c>
      <c r="C26" s="9">
        <f t="shared" ref="C26:C32" si="6">D26+F26+G26+H26+I26+J26+K26+L26+M26+N26+O26+P26+Q26</f>
        <v>1119.2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>
        <v>1119.2</v>
      </c>
      <c r="R26" t="s">
        <v>112</v>
      </c>
    </row>
    <row r="27" spans="1:23" ht="18" customHeight="1" x14ac:dyDescent="0.25">
      <c r="A27" s="97">
        <v>611291</v>
      </c>
      <c r="B27" s="4" t="s">
        <v>71</v>
      </c>
      <c r="C27" s="9">
        <f t="shared" si="6"/>
        <v>22.8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>
        <v>22.8</v>
      </c>
      <c r="R27" t="s">
        <v>112</v>
      </c>
    </row>
    <row r="28" spans="1:23" ht="16.5" customHeight="1" x14ac:dyDescent="0.25">
      <c r="A28" s="97">
        <v>611184</v>
      </c>
      <c r="B28" s="4" t="s">
        <v>71</v>
      </c>
      <c r="C28" s="9">
        <f t="shared" si="6"/>
        <v>169.1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>
        <v>169.1</v>
      </c>
      <c r="R28" t="s">
        <v>112</v>
      </c>
    </row>
    <row r="29" spans="1:23" ht="18.75" customHeight="1" x14ac:dyDescent="0.25">
      <c r="A29" s="97">
        <v>611183</v>
      </c>
      <c r="B29" s="4" t="s">
        <v>71</v>
      </c>
      <c r="C29" s="9">
        <f t="shared" si="6"/>
        <v>72.5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>
        <v>72.5</v>
      </c>
      <c r="R29" t="s">
        <v>112</v>
      </c>
      <c r="W29" t="s">
        <v>102</v>
      </c>
    </row>
    <row r="30" spans="1:23" ht="18" customHeight="1" x14ac:dyDescent="0.25">
      <c r="A30" s="97">
        <v>611403</v>
      </c>
      <c r="B30" s="4" t="s">
        <v>71</v>
      </c>
      <c r="C30" s="9">
        <f t="shared" si="6"/>
        <v>280.8</v>
      </c>
      <c r="D30" s="6"/>
      <c r="E30" s="6"/>
      <c r="F30" s="6"/>
      <c r="G30" s="6"/>
      <c r="H30" s="6">
        <v>280.8</v>
      </c>
      <c r="I30" s="6"/>
      <c r="J30" s="6"/>
      <c r="K30" s="6"/>
      <c r="L30" s="6"/>
      <c r="M30" s="6"/>
      <c r="N30" s="6"/>
      <c r="O30" s="6"/>
      <c r="P30" s="6"/>
      <c r="Q30" s="6"/>
      <c r="R30" t="s">
        <v>112</v>
      </c>
    </row>
    <row r="31" spans="1:23" ht="18" customHeight="1" x14ac:dyDescent="0.25">
      <c r="A31" s="97">
        <v>611501</v>
      </c>
      <c r="B31" s="4" t="s">
        <v>71</v>
      </c>
      <c r="C31" s="9">
        <f>D31+E31</f>
        <v>44.2</v>
      </c>
      <c r="D31" s="6">
        <v>36.200000000000003</v>
      </c>
      <c r="E31" s="6">
        <v>8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t="s">
        <v>112</v>
      </c>
    </row>
    <row r="32" spans="1:23" ht="18" customHeight="1" x14ac:dyDescent="0.25">
      <c r="A32" s="97">
        <v>611279</v>
      </c>
      <c r="B32" s="4" t="s">
        <v>47</v>
      </c>
      <c r="C32" s="9">
        <f t="shared" si="6"/>
        <v>33</v>
      </c>
      <c r="D32" s="6"/>
      <c r="E32" s="6"/>
      <c r="F32" s="6"/>
      <c r="G32" s="6"/>
      <c r="H32" s="6">
        <v>33</v>
      </c>
      <c r="I32" s="6"/>
      <c r="J32" s="6"/>
      <c r="K32" s="6"/>
      <c r="L32" s="6"/>
      <c r="M32" s="6"/>
      <c r="N32" s="6"/>
      <c r="O32" s="6"/>
      <c r="P32" s="6"/>
      <c r="Q32" s="6"/>
      <c r="R32" t="s">
        <v>112</v>
      </c>
    </row>
    <row r="33" spans="1:23" ht="16.5" customHeight="1" x14ac:dyDescent="0.25">
      <c r="A33" s="97">
        <v>611183</v>
      </c>
      <c r="B33" s="4" t="s">
        <v>47</v>
      </c>
      <c r="C33" s="9">
        <f t="shared" ref="C33:C34" si="7">D33+F33+G33+H33+I33+J33+K33+L33+M33+N33+O33+P33+Q33</f>
        <v>36.299999999999997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>
        <v>36.299999999999997</v>
      </c>
      <c r="R33" t="s">
        <v>112</v>
      </c>
    </row>
    <row r="34" spans="1:23" ht="18" customHeight="1" x14ac:dyDescent="0.25">
      <c r="A34" s="97">
        <v>611184</v>
      </c>
      <c r="B34" s="4" t="s">
        <v>47</v>
      </c>
      <c r="C34" s="9">
        <f t="shared" si="7"/>
        <v>84.5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>
        <v>84.5</v>
      </c>
      <c r="R34" t="s">
        <v>112</v>
      </c>
      <c r="W34" s="20"/>
    </row>
    <row r="35" spans="1:23" ht="0.75" hidden="1" customHeight="1" x14ac:dyDescent="0.25">
      <c r="A35" s="97">
        <v>611291</v>
      </c>
      <c r="B35" s="4" t="s">
        <v>47</v>
      </c>
      <c r="C35" s="9">
        <f>Q35</f>
        <v>0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23" ht="16.5" hidden="1" customHeight="1" x14ac:dyDescent="0.25">
      <c r="A36" s="97">
        <v>611292</v>
      </c>
      <c r="B36" s="4" t="s">
        <v>47</v>
      </c>
      <c r="C36" s="9">
        <f>Q36</f>
        <v>0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23" ht="17.25" hidden="1" customHeight="1" x14ac:dyDescent="0.25">
      <c r="A37" s="97">
        <v>611023</v>
      </c>
      <c r="B37" s="4" t="s">
        <v>47</v>
      </c>
      <c r="C37" s="9">
        <f t="shared" si="1"/>
        <v>0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23" hidden="1" x14ac:dyDescent="0.25">
      <c r="A38" s="97">
        <v>611272</v>
      </c>
      <c r="B38" s="4" t="s">
        <v>47</v>
      </c>
      <c r="C38" s="9">
        <f t="shared" si="1"/>
        <v>0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23" ht="17.25" customHeight="1" x14ac:dyDescent="0.25">
      <c r="A39" s="97">
        <v>611403</v>
      </c>
      <c r="B39" s="4" t="s">
        <v>47</v>
      </c>
      <c r="C39" s="9">
        <f t="shared" si="1"/>
        <v>143.30000000000001</v>
      </c>
      <c r="D39" s="6"/>
      <c r="E39" s="6"/>
      <c r="F39" s="6"/>
      <c r="G39" s="6"/>
      <c r="H39" s="6">
        <v>143.30000000000001</v>
      </c>
      <c r="I39" s="6"/>
      <c r="J39" s="6"/>
      <c r="K39" s="6"/>
      <c r="L39" s="6"/>
      <c r="M39" s="6"/>
      <c r="N39" s="6"/>
      <c r="O39" s="6"/>
      <c r="P39" s="6"/>
      <c r="Q39" s="6"/>
      <c r="R39" t="s">
        <v>112</v>
      </c>
    </row>
    <row r="40" spans="1:23" ht="15.75" customHeight="1" x14ac:dyDescent="0.25">
      <c r="A40" s="97">
        <v>611023</v>
      </c>
      <c r="B40" s="5" t="s">
        <v>57</v>
      </c>
      <c r="C40" s="9">
        <f t="shared" si="1"/>
        <v>0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t="s">
        <v>111</v>
      </c>
      <c r="S40" s="86" t="s">
        <v>119</v>
      </c>
    </row>
    <row r="41" spans="1:23" ht="15.75" customHeight="1" x14ac:dyDescent="0.25">
      <c r="A41" s="97">
        <v>611279</v>
      </c>
      <c r="B41" s="5" t="s">
        <v>57</v>
      </c>
      <c r="C41" s="9">
        <f t="shared" si="1"/>
        <v>0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t="s">
        <v>111</v>
      </c>
      <c r="S41" s="86"/>
    </row>
    <row r="42" spans="1:23" ht="15.75" customHeight="1" x14ac:dyDescent="0.25">
      <c r="A42" s="97">
        <v>611183</v>
      </c>
      <c r="B42" s="5" t="s">
        <v>57</v>
      </c>
      <c r="C42" s="9">
        <f t="shared" si="1"/>
        <v>36.299999999999997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>
        <v>36.299999999999997</v>
      </c>
      <c r="R42" t="s">
        <v>112</v>
      </c>
    </row>
    <row r="43" spans="1:23" ht="15" customHeight="1" x14ac:dyDescent="0.25">
      <c r="A43" s="97">
        <v>611184</v>
      </c>
      <c r="B43" s="5" t="s">
        <v>57</v>
      </c>
      <c r="C43" s="9">
        <f t="shared" si="1"/>
        <v>84.5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>
        <v>84.5</v>
      </c>
      <c r="R43" t="s">
        <v>112</v>
      </c>
    </row>
    <row r="44" spans="1:23" ht="15.75" hidden="1" customHeight="1" x14ac:dyDescent="0.25">
      <c r="A44" s="97">
        <v>611291</v>
      </c>
      <c r="B44" s="5" t="s">
        <v>57</v>
      </c>
      <c r="C44" s="9">
        <f t="shared" si="1"/>
        <v>0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23" ht="15" hidden="1" customHeight="1" x14ac:dyDescent="0.25">
      <c r="A45" s="97">
        <v>611292</v>
      </c>
      <c r="B45" s="5" t="s">
        <v>57</v>
      </c>
      <c r="C45" s="9">
        <f t="shared" si="1"/>
        <v>0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t="s">
        <v>111</v>
      </c>
    </row>
    <row r="46" spans="1:23" ht="16.5" hidden="1" customHeight="1" x14ac:dyDescent="0.25">
      <c r="A46" s="97">
        <v>611272</v>
      </c>
      <c r="B46" s="5" t="s">
        <v>57</v>
      </c>
      <c r="C46" s="9">
        <f t="shared" si="1"/>
        <v>0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23" ht="16.5" customHeight="1" x14ac:dyDescent="0.25">
      <c r="A47" s="97">
        <v>611403</v>
      </c>
      <c r="B47" s="5" t="s">
        <v>57</v>
      </c>
      <c r="C47" s="9">
        <f t="shared" si="1"/>
        <v>87.1</v>
      </c>
      <c r="D47" s="6"/>
      <c r="E47" s="6"/>
      <c r="F47" s="6"/>
      <c r="G47" s="6"/>
      <c r="H47" s="6">
        <v>87.1</v>
      </c>
      <c r="I47" s="6"/>
      <c r="J47" s="6"/>
      <c r="K47" s="6"/>
      <c r="L47" s="6"/>
      <c r="M47" s="6"/>
      <c r="N47" s="6"/>
      <c r="O47" s="6"/>
      <c r="P47" s="6"/>
      <c r="Q47" s="6"/>
      <c r="R47" t="s">
        <v>112</v>
      </c>
    </row>
    <row r="48" spans="1:23" ht="16.5" customHeight="1" x14ac:dyDescent="0.25">
      <c r="A48" s="97">
        <v>611501</v>
      </c>
      <c r="B48" s="5" t="s">
        <v>57</v>
      </c>
      <c r="C48" s="9">
        <f t="shared" si="1"/>
        <v>7.9</v>
      </c>
      <c r="D48" s="6">
        <v>6.5</v>
      </c>
      <c r="E48" s="6">
        <v>1.4</v>
      </c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t="s">
        <v>112</v>
      </c>
    </row>
    <row r="49" spans="1:19" ht="23.25" customHeight="1" x14ac:dyDescent="0.25">
      <c r="A49" s="97">
        <v>611023</v>
      </c>
      <c r="B49" s="5" t="s">
        <v>61</v>
      </c>
      <c r="C49" s="9">
        <f t="shared" si="1"/>
        <v>0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9" ht="22.5" customHeight="1" x14ac:dyDescent="0.25">
      <c r="A50" s="98">
        <v>611279</v>
      </c>
      <c r="B50" s="5" t="s">
        <v>61</v>
      </c>
      <c r="C50" s="9">
        <f>D50+F50+G50+H50+I50+J50+K50+L50+M50+N50+O50+P50+Q50</f>
        <v>46.4</v>
      </c>
      <c r="D50" s="6"/>
      <c r="E50" s="6"/>
      <c r="F50" s="6"/>
      <c r="G50" s="6"/>
      <c r="H50" s="6">
        <v>46.4</v>
      </c>
      <c r="I50" s="6"/>
      <c r="J50" s="6"/>
      <c r="K50" s="6"/>
      <c r="L50" s="6"/>
      <c r="M50" s="6"/>
      <c r="N50" s="6"/>
      <c r="O50" s="6"/>
      <c r="P50" s="6"/>
      <c r="Q50" s="6"/>
      <c r="R50" t="s">
        <v>112</v>
      </c>
    </row>
    <row r="51" spans="1:19" ht="27.75" customHeight="1" x14ac:dyDescent="0.25">
      <c r="A51" s="97">
        <v>611183</v>
      </c>
      <c r="B51" s="5" t="s">
        <v>61</v>
      </c>
      <c r="C51" s="9">
        <f>D51+F51+G51+H51+I51+J51+K51+L51+M51+N51+O51+P51+Q51</f>
        <v>72.5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>
        <v>72.5</v>
      </c>
      <c r="R51" t="s">
        <v>112</v>
      </c>
    </row>
    <row r="52" spans="1:19" ht="24" customHeight="1" x14ac:dyDescent="0.25">
      <c r="A52" s="97">
        <v>611184</v>
      </c>
      <c r="B52" s="5" t="s">
        <v>61</v>
      </c>
      <c r="C52" s="9">
        <f>D52+F52+G52+H52+I52+J52+K52+L52+M52+N52+O52+P52+Q52</f>
        <v>169.1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>
        <v>169.1</v>
      </c>
      <c r="R52" t="s">
        <v>112</v>
      </c>
    </row>
    <row r="53" spans="1:19" ht="24" customHeight="1" x14ac:dyDescent="0.25">
      <c r="A53" s="98">
        <v>611291</v>
      </c>
      <c r="B53" s="5" t="s">
        <v>61</v>
      </c>
      <c r="C53" s="9">
        <f>D53+F53+G53+H53+I53+J53+K53+L53+M53+N53+O53+P53+Q53</f>
        <v>125.2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>
        <v>125.2</v>
      </c>
      <c r="R53" t="s">
        <v>112</v>
      </c>
    </row>
    <row r="54" spans="1:19" ht="23.25" customHeight="1" x14ac:dyDescent="0.25">
      <c r="A54" s="98">
        <v>611292</v>
      </c>
      <c r="B54" s="4" t="s">
        <v>61</v>
      </c>
      <c r="C54" s="9">
        <f t="shared" si="1"/>
        <v>213.7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>
        <v>213.7</v>
      </c>
      <c r="R54" t="s">
        <v>112</v>
      </c>
    </row>
    <row r="55" spans="1:19" ht="24" hidden="1" x14ac:dyDescent="0.25">
      <c r="A55" s="97">
        <v>611272</v>
      </c>
      <c r="B55" s="4" t="s">
        <v>61</v>
      </c>
      <c r="C55" s="9">
        <f t="shared" si="1"/>
        <v>0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19" ht="24" x14ac:dyDescent="0.25">
      <c r="A56" s="97">
        <v>611403</v>
      </c>
      <c r="B56" s="4" t="s">
        <v>61</v>
      </c>
      <c r="C56" s="9">
        <f t="shared" si="1"/>
        <v>288.39999999999998</v>
      </c>
      <c r="D56" s="6"/>
      <c r="E56" s="6"/>
      <c r="F56" s="6"/>
      <c r="G56" s="6"/>
      <c r="H56" s="6">
        <v>288.39999999999998</v>
      </c>
      <c r="I56" s="6"/>
      <c r="J56" s="6"/>
      <c r="K56" s="6"/>
      <c r="L56" s="6"/>
      <c r="M56" s="6"/>
      <c r="N56" s="6"/>
      <c r="O56" s="6"/>
      <c r="P56" s="6"/>
      <c r="Q56" s="6"/>
      <c r="R56" t="s">
        <v>112</v>
      </c>
    </row>
    <row r="57" spans="1:19" ht="24" x14ac:dyDescent="0.25">
      <c r="A57" s="97">
        <v>611501</v>
      </c>
      <c r="B57" s="4" t="s">
        <v>61</v>
      </c>
      <c r="C57" s="9">
        <f t="shared" si="1"/>
        <v>6.4</v>
      </c>
      <c r="D57" s="6">
        <v>5.2</v>
      </c>
      <c r="E57" s="6">
        <v>1.2</v>
      </c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t="s">
        <v>112</v>
      </c>
    </row>
    <row r="58" spans="1:19" ht="24.75" customHeight="1" x14ac:dyDescent="0.25">
      <c r="A58" s="97">
        <v>611291</v>
      </c>
      <c r="B58" s="4" t="s">
        <v>19</v>
      </c>
      <c r="C58" s="9">
        <f>D58+F58+G58+H58+I58+J58+K58+L58+M58+N58+O58+P58+Q58</f>
        <v>14.1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>
        <v>14.1</v>
      </c>
      <c r="R58" t="s">
        <v>112</v>
      </c>
    </row>
    <row r="59" spans="1:19" ht="24" customHeight="1" x14ac:dyDescent="0.25">
      <c r="A59" s="97">
        <v>611292</v>
      </c>
      <c r="B59" s="4" t="s">
        <v>19</v>
      </c>
      <c r="C59" s="9">
        <f>D59+F59+G59+H59+I59+J59+K59+L59+M59+N59+O59+P59+Q59</f>
        <v>32.799999999999997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>
        <v>32.799999999999997</v>
      </c>
      <c r="R59" t="s">
        <v>112</v>
      </c>
    </row>
    <row r="60" spans="1:19" ht="27.75" customHeight="1" x14ac:dyDescent="0.25">
      <c r="A60" s="97">
        <v>611023</v>
      </c>
      <c r="B60" s="4" t="s">
        <v>19</v>
      </c>
      <c r="C60" s="9">
        <f t="shared" si="1"/>
        <v>815.8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>
        <v>815.8</v>
      </c>
      <c r="R60" t="s">
        <v>112</v>
      </c>
    </row>
    <row r="61" spans="1:19" ht="27.75" customHeight="1" x14ac:dyDescent="0.25">
      <c r="A61" s="97">
        <v>611231</v>
      </c>
      <c r="B61" s="4" t="s">
        <v>19</v>
      </c>
      <c r="C61" s="9">
        <f t="shared" si="1"/>
        <v>264.10000000000002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>
        <v>264.10000000000002</v>
      </c>
      <c r="R61" t="s">
        <v>112</v>
      </c>
    </row>
    <row r="62" spans="1:19" ht="27.75" customHeight="1" x14ac:dyDescent="0.25">
      <c r="A62" s="97">
        <v>611232</v>
      </c>
      <c r="B62" s="4" t="s">
        <v>19</v>
      </c>
      <c r="C62" s="9">
        <f t="shared" si="1"/>
        <v>616.29999999999995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>
        <v>616.29999999999995</v>
      </c>
      <c r="R62" t="s">
        <v>112</v>
      </c>
    </row>
    <row r="63" spans="1:19" ht="18.75" customHeight="1" x14ac:dyDescent="0.25">
      <c r="A63" s="97">
        <v>611023</v>
      </c>
      <c r="B63" s="5" t="s">
        <v>50</v>
      </c>
      <c r="C63" s="9">
        <f t="shared" si="1"/>
        <v>0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t="s">
        <v>111</v>
      </c>
    </row>
    <row r="64" spans="1:19" x14ac:dyDescent="0.25">
      <c r="A64" s="97"/>
      <c r="B64" s="13" t="s">
        <v>98</v>
      </c>
      <c r="C64" s="9">
        <f>C30+C39+C47+C56</f>
        <v>799.6</v>
      </c>
      <c r="D64" s="9">
        <f t="shared" ref="D64:Q64" si="8">D30+D39+D47+D56</f>
        <v>0</v>
      </c>
      <c r="E64" s="9">
        <f t="shared" si="8"/>
        <v>0</v>
      </c>
      <c r="F64" s="9">
        <f t="shared" si="8"/>
        <v>0</v>
      </c>
      <c r="G64" s="9">
        <f t="shared" si="8"/>
        <v>0</v>
      </c>
      <c r="H64" s="9">
        <f t="shared" si="8"/>
        <v>799.6</v>
      </c>
      <c r="I64" s="9">
        <f t="shared" si="8"/>
        <v>0</v>
      </c>
      <c r="J64" s="9">
        <f t="shared" si="8"/>
        <v>0</v>
      </c>
      <c r="K64" s="9">
        <f t="shared" si="8"/>
        <v>0</v>
      </c>
      <c r="L64" s="9">
        <f t="shared" si="8"/>
        <v>0</v>
      </c>
      <c r="M64" s="9">
        <f t="shared" si="8"/>
        <v>0</v>
      </c>
      <c r="N64" s="9">
        <f t="shared" si="8"/>
        <v>0</v>
      </c>
      <c r="O64" s="9">
        <f t="shared" si="8"/>
        <v>0</v>
      </c>
      <c r="P64" s="9">
        <f t="shared" si="8"/>
        <v>0</v>
      </c>
      <c r="Q64" s="9">
        <f t="shared" si="8"/>
        <v>0</v>
      </c>
      <c r="S64" s="27"/>
    </row>
    <row r="65" spans="1:18" x14ac:dyDescent="0.25">
      <c r="A65" s="97"/>
      <c r="B65" s="13" t="s">
        <v>90</v>
      </c>
      <c r="C65" s="9">
        <f>C45+C26+C54+C36+C59</f>
        <v>1365.7</v>
      </c>
      <c r="D65" s="9">
        <f t="shared" ref="D65:Q65" si="9">D45+D26+D54+D36</f>
        <v>0</v>
      </c>
      <c r="E65" s="9">
        <f t="shared" si="9"/>
        <v>0</v>
      </c>
      <c r="F65" s="9">
        <f t="shared" si="9"/>
        <v>0</v>
      </c>
      <c r="G65" s="9">
        <f t="shared" si="9"/>
        <v>0</v>
      </c>
      <c r="H65" s="9">
        <f t="shared" si="9"/>
        <v>0</v>
      </c>
      <c r="I65" s="9">
        <f t="shared" si="9"/>
        <v>0</v>
      </c>
      <c r="J65" s="9">
        <f t="shared" si="9"/>
        <v>0</v>
      </c>
      <c r="K65" s="9">
        <f t="shared" si="9"/>
        <v>0</v>
      </c>
      <c r="L65" s="9">
        <f t="shared" si="9"/>
        <v>0</v>
      </c>
      <c r="M65" s="9">
        <f t="shared" si="9"/>
        <v>0</v>
      </c>
      <c r="N65" s="9">
        <f t="shared" si="9"/>
        <v>0</v>
      </c>
      <c r="O65" s="9">
        <f t="shared" si="9"/>
        <v>0</v>
      </c>
      <c r="P65" s="9">
        <f t="shared" si="9"/>
        <v>0</v>
      </c>
      <c r="Q65" s="9">
        <f t="shared" si="9"/>
        <v>1332.9</v>
      </c>
    </row>
    <row r="66" spans="1:18" x14ac:dyDescent="0.25">
      <c r="A66" s="97"/>
      <c r="B66" s="13" t="s">
        <v>91</v>
      </c>
      <c r="C66" s="9">
        <f>C58+C53+C44+C35+C27</f>
        <v>162.10000000000002</v>
      </c>
      <c r="D66" s="9">
        <f t="shared" ref="D66:Q66" si="10">D27+D53+D44+D35+D58</f>
        <v>0</v>
      </c>
      <c r="E66" s="9">
        <f t="shared" si="10"/>
        <v>0</v>
      </c>
      <c r="F66" s="9">
        <f t="shared" si="10"/>
        <v>0</v>
      </c>
      <c r="G66" s="9">
        <f t="shared" si="10"/>
        <v>0</v>
      </c>
      <c r="H66" s="9">
        <f t="shared" si="10"/>
        <v>0</v>
      </c>
      <c r="I66" s="9">
        <f t="shared" si="10"/>
        <v>0</v>
      </c>
      <c r="J66" s="9">
        <f t="shared" si="10"/>
        <v>0</v>
      </c>
      <c r="K66" s="9">
        <f t="shared" si="10"/>
        <v>0</v>
      </c>
      <c r="L66" s="9">
        <f t="shared" si="10"/>
        <v>0</v>
      </c>
      <c r="M66" s="9">
        <f t="shared" si="10"/>
        <v>0</v>
      </c>
      <c r="N66" s="9">
        <f t="shared" si="10"/>
        <v>0</v>
      </c>
      <c r="O66" s="9">
        <f t="shared" si="10"/>
        <v>0</v>
      </c>
      <c r="P66" s="9">
        <f t="shared" si="10"/>
        <v>0</v>
      </c>
      <c r="Q66" s="9">
        <f t="shared" si="10"/>
        <v>162.1</v>
      </c>
    </row>
    <row r="67" spans="1:18" x14ac:dyDescent="0.25">
      <c r="A67" s="97"/>
      <c r="B67" s="13" t="s">
        <v>101</v>
      </c>
      <c r="C67" s="9">
        <f>C29+C33+C42+C51</f>
        <v>217.6</v>
      </c>
      <c r="D67" s="9">
        <f t="shared" ref="D67:Q67" si="11">D29+D33+D42+D51</f>
        <v>0</v>
      </c>
      <c r="E67" s="9">
        <f t="shared" si="11"/>
        <v>0</v>
      </c>
      <c r="F67" s="9">
        <f t="shared" si="11"/>
        <v>0</v>
      </c>
      <c r="G67" s="9">
        <f t="shared" si="11"/>
        <v>0</v>
      </c>
      <c r="H67" s="9">
        <f t="shared" si="11"/>
        <v>0</v>
      </c>
      <c r="I67" s="9">
        <f t="shared" si="11"/>
        <v>0</v>
      </c>
      <c r="J67" s="9">
        <f t="shared" si="11"/>
        <v>0</v>
      </c>
      <c r="K67" s="9">
        <f t="shared" si="11"/>
        <v>0</v>
      </c>
      <c r="L67" s="9">
        <f t="shared" si="11"/>
        <v>0</v>
      </c>
      <c r="M67" s="9">
        <f t="shared" si="11"/>
        <v>0</v>
      </c>
      <c r="N67" s="9">
        <f t="shared" si="11"/>
        <v>0</v>
      </c>
      <c r="O67" s="9">
        <f t="shared" si="11"/>
        <v>0</v>
      </c>
      <c r="P67" s="9">
        <f t="shared" si="11"/>
        <v>0</v>
      </c>
      <c r="Q67" s="9">
        <f t="shared" si="11"/>
        <v>217.6</v>
      </c>
    </row>
    <row r="68" spans="1:18" x14ac:dyDescent="0.25">
      <c r="A68" s="97"/>
      <c r="B68" s="13" t="s">
        <v>100</v>
      </c>
      <c r="C68" s="9">
        <f>C28+C34+C43+C52</f>
        <v>507.20000000000005</v>
      </c>
      <c r="D68" s="9">
        <f t="shared" ref="D68:Q68" si="12">D28+D34+D43+D52</f>
        <v>0</v>
      </c>
      <c r="E68" s="9">
        <f t="shared" si="12"/>
        <v>0</v>
      </c>
      <c r="F68" s="9">
        <f t="shared" si="12"/>
        <v>0</v>
      </c>
      <c r="G68" s="9">
        <f t="shared" si="12"/>
        <v>0</v>
      </c>
      <c r="H68" s="9">
        <f t="shared" si="12"/>
        <v>0</v>
      </c>
      <c r="I68" s="9">
        <f t="shared" si="12"/>
        <v>0</v>
      </c>
      <c r="J68" s="9">
        <f t="shared" si="12"/>
        <v>0</v>
      </c>
      <c r="K68" s="9">
        <f t="shared" si="12"/>
        <v>0</v>
      </c>
      <c r="L68" s="9">
        <f t="shared" si="12"/>
        <v>0</v>
      </c>
      <c r="M68" s="9">
        <f t="shared" si="12"/>
        <v>0</v>
      </c>
      <c r="N68" s="9">
        <f t="shared" si="12"/>
        <v>0</v>
      </c>
      <c r="O68" s="9">
        <f t="shared" si="12"/>
        <v>0</v>
      </c>
      <c r="P68" s="9">
        <f t="shared" si="12"/>
        <v>0</v>
      </c>
      <c r="Q68" s="9">
        <f t="shared" si="12"/>
        <v>507.20000000000005</v>
      </c>
    </row>
    <row r="69" spans="1:18" x14ac:dyDescent="0.25">
      <c r="A69" s="97"/>
      <c r="B69" s="13" t="s">
        <v>113</v>
      </c>
      <c r="C69" s="9">
        <f>C25+C32+C41+C50</f>
        <v>98.699999999999989</v>
      </c>
      <c r="D69" s="9">
        <f t="shared" ref="D69:Q69" si="13">D25+D32+D41+D50</f>
        <v>0</v>
      </c>
      <c r="E69" s="9">
        <f t="shared" si="13"/>
        <v>0</v>
      </c>
      <c r="F69" s="9">
        <f t="shared" si="13"/>
        <v>0</v>
      </c>
      <c r="G69" s="9">
        <f t="shared" si="13"/>
        <v>0</v>
      </c>
      <c r="H69" s="9">
        <f t="shared" si="13"/>
        <v>98.699999999999989</v>
      </c>
      <c r="I69" s="9">
        <f t="shared" si="13"/>
        <v>0</v>
      </c>
      <c r="J69" s="9">
        <f t="shared" si="13"/>
        <v>0</v>
      </c>
      <c r="K69" s="9">
        <f t="shared" si="13"/>
        <v>0</v>
      </c>
      <c r="L69" s="9">
        <f t="shared" si="13"/>
        <v>0</v>
      </c>
      <c r="M69" s="9">
        <f t="shared" si="13"/>
        <v>0</v>
      </c>
      <c r="N69" s="9">
        <f t="shared" si="13"/>
        <v>0</v>
      </c>
      <c r="O69" s="9">
        <f t="shared" si="13"/>
        <v>0</v>
      </c>
      <c r="P69" s="9">
        <f t="shared" si="13"/>
        <v>0</v>
      </c>
      <c r="Q69" s="9">
        <f t="shared" si="13"/>
        <v>0</v>
      </c>
    </row>
    <row r="70" spans="1:18" x14ac:dyDescent="0.25">
      <c r="A70" s="97"/>
      <c r="B70" s="26" t="s">
        <v>127</v>
      </c>
      <c r="C70" s="9">
        <f>C31+C48+C57</f>
        <v>58.5</v>
      </c>
      <c r="D70" s="9">
        <f t="shared" ref="D70:Q70" si="14">D31+D48+D57</f>
        <v>47.900000000000006</v>
      </c>
      <c r="E70" s="9">
        <f t="shared" si="14"/>
        <v>10.6</v>
      </c>
      <c r="F70" s="9">
        <f t="shared" si="14"/>
        <v>0</v>
      </c>
      <c r="G70" s="9">
        <f t="shared" si="14"/>
        <v>0</v>
      </c>
      <c r="H70" s="9">
        <f t="shared" si="14"/>
        <v>0</v>
      </c>
      <c r="I70" s="9">
        <f t="shared" si="14"/>
        <v>0</v>
      </c>
      <c r="J70" s="9">
        <f t="shared" si="14"/>
        <v>0</v>
      </c>
      <c r="K70" s="9">
        <f t="shared" si="14"/>
        <v>0</v>
      </c>
      <c r="L70" s="9">
        <f t="shared" si="14"/>
        <v>0</v>
      </c>
      <c r="M70" s="9">
        <f t="shared" si="14"/>
        <v>0</v>
      </c>
      <c r="N70" s="9">
        <f t="shared" si="14"/>
        <v>0</v>
      </c>
      <c r="O70" s="9">
        <f t="shared" si="14"/>
        <v>0</v>
      </c>
      <c r="P70" s="9">
        <f t="shared" si="14"/>
        <v>0</v>
      </c>
      <c r="Q70" s="9">
        <f t="shared" si="14"/>
        <v>0</v>
      </c>
    </row>
    <row r="71" spans="1:18" x14ac:dyDescent="0.25">
      <c r="A71" s="97"/>
      <c r="B71" s="13" t="s">
        <v>43</v>
      </c>
      <c r="C71" s="9">
        <f>C22+C40+C49+C60+C63</f>
        <v>1109</v>
      </c>
      <c r="D71" s="9">
        <f t="shared" ref="D71:Q71" si="15">D22+D37+D40+D49+D60+D63</f>
        <v>0</v>
      </c>
      <c r="E71" s="9">
        <f t="shared" si="15"/>
        <v>0</v>
      </c>
      <c r="F71" s="9">
        <f t="shared" si="15"/>
        <v>0</v>
      </c>
      <c r="G71" s="9">
        <f t="shared" si="15"/>
        <v>0</v>
      </c>
      <c r="H71" s="9">
        <f t="shared" si="15"/>
        <v>0</v>
      </c>
      <c r="I71" s="9">
        <f t="shared" si="15"/>
        <v>0</v>
      </c>
      <c r="J71" s="9">
        <f t="shared" si="15"/>
        <v>0</v>
      </c>
      <c r="K71" s="9">
        <f t="shared" si="15"/>
        <v>0</v>
      </c>
      <c r="L71" s="9">
        <f t="shared" si="15"/>
        <v>0</v>
      </c>
      <c r="M71" s="9">
        <f t="shared" si="15"/>
        <v>0</v>
      </c>
      <c r="N71" s="9">
        <f t="shared" si="15"/>
        <v>0</v>
      </c>
      <c r="O71" s="9">
        <f t="shared" si="15"/>
        <v>0</v>
      </c>
      <c r="P71" s="9">
        <f t="shared" si="15"/>
        <v>0</v>
      </c>
      <c r="Q71" s="9">
        <f t="shared" si="15"/>
        <v>1109</v>
      </c>
    </row>
    <row r="72" spans="1:18" ht="24" x14ac:dyDescent="0.25">
      <c r="A72" s="97">
        <v>611025</v>
      </c>
      <c r="B72" s="4" t="s">
        <v>66</v>
      </c>
      <c r="C72" s="9">
        <f t="shared" si="1"/>
        <v>0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</row>
    <row r="73" spans="1:18" ht="24" x14ac:dyDescent="0.25">
      <c r="A73" s="97">
        <v>611184</v>
      </c>
      <c r="B73" s="4" t="s">
        <v>66</v>
      </c>
      <c r="C73" s="9">
        <f t="shared" si="1"/>
        <v>169.1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>
        <v>169.1</v>
      </c>
      <c r="R73" t="s">
        <v>112</v>
      </c>
    </row>
    <row r="74" spans="1:18" ht="24" x14ac:dyDescent="0.25">
      <c r="A74" s="97">
        <v>611183</v>
      </c>
      <c r="B74" s="4" t="s">
        <v>66</v>
      </c>
      <c r="C74" s="9">
        <f t="shared" si="1"/>
        <v>72.5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>
        <v>72.5</v>
      </c>
      <c r="R74" t="s">
        <v>112</v>
      </c>
    </row>
    <row r="75" spans="1:18" ht="0.75" customHeight="1" x14ac:dyDescent="0.25">
      <c r="A75" s="97">
        <v>611272</v>
      </c>
      <c r="B75" s="4" t="s">
        <v>66</v>
      </c>
      <c r="C75" s="9">
        <f t="shared" si="1"/>
        <v>0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</row>
    <row r="76" spans="1:18" ht="24.75" customHeight="1" x14ac:dyDescent="0.25">
      <c r="A76" s="97">
        <v>611403</v>
      </c>
      <c r="B76" s="4" t="s">
        <v>66</v>
      </c>
      <c r="C76" s="9">
        <f t="shared" si="1"/>
        <v>97.3</v>
      </c>
      <c r="D76" s="6"/>
      <c r="E76" s="6"/>
      <c r="F76" s="6"/>
      <c r="G76" s="6"/>
      <c r="H76" s="6">
        <v>97.3</v>
      </c>
      <c r="I76" s="6"/>
      <c r="J76" s="6"/>
      <c r="K76" s="6"/>
      <c r="L76" s="6"/>
      <c r="M76" s="6"/>
      <c r="N76" s="6"/>
      <c r="O76" s="6"/>
      <c r="P76" s="6"/>
      <c r="Q76" s="6"/>
      <c r="R76" t="s">
        <v>112</v>
      </c>
    </row>
    <row r="77" spans="1:18" ht="16.5" customHeight="1" x14ac:dyDescent="0.25">
      <c r="A77" s="97">
        <v>611025</v>
      </c>
      <c r="B77" s="5" t="s">
        <v>58</v>
      </c>
      <c r="C77" s="9">
        <f t="shared" si="1"/>
        <v>0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</row>
    <row r="78" spans="1:18" ht="20.25" customHeight="1" x14ac:dyDescent="0.25">
      <c r="A78" s="97">
        <v>611184</v>
      </c>
      <c r="B78" s="5" t="s">
        <v>58</v>
      </c>
      <c r="C78" s="9">
        <f t="shared" si="1"/>
        <v>168.4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>
        <v>168.4</v>
      </c>
      <c r="R78" t="s">
        <v>112</v>
      </c>
    </row>
    <row r="79" spans="1:18" ht="21" customHeight="1" x14ac:dyDescent="0.25">
      <c r="A79" s="97">
        <v>611183</v>
      </c>
      <c r="B79" s="5" t="s">
        <v>58</v>
      </c>
      <c r="C79" s="9">
        <f t="shared" si="1"/>
        <v>72.5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>
        <v>72.5</v>
      </c>
      <c r="R79" t="s">
        <v>112</v>
      </c>
    </row>
    <row r="80" spans="1:18" ht="0.75" customHeight="1" x14ac:dyDescent="0.25">
      <c r="A80" s="97">
        <v>611272</v>
      </c>
      <c r="B80" s="5" t="s">
        <v>58</v>
      </c>
      <c r="C80" s="9">
        <f t="shared" si="1"/>
        <v>0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</row>
    <row r="81" spans="1:18" ht="19.5" customHeight="1" x14ac:dyDescent="0.25">
      <c r="A81" s="97">
        <v>611403</v>
      </c>
      <c r="B81" s="5" t="s">
        <v>58</v>
      </c>
      <c r="C81" s="9">
        <f t="shared" si="1"/>
        <v>181.6</v>
      </c>
      <c r="D81" s="6"/>
      <c r="E81" s="6"/>
      <c r="F81" s="6"/>
      <c r="G81" s="6"/>
      <c r="H81" s="6">
        <v>181.6</v>
      </c>
      <c r="I81" s="6"/>
      <c r="J81" s="6"/>
      <c r="K81" s="6"/>
      <c r="L81" s="6"/>
      <c r="M81" s="6"/>
      <c r="N81" s="6"/>
      <c r="O81" s="6"/>
      <c r="P81" s="6"/>
      <c r="Q81" s="6"/>
    </row>
    <row r="82" spans="1:18" ht="24.75" customHeight="1" x14ac:dyDescent="0.25">
      <c r="A82" s="97">
        <v>611025</v>
      </c>
      <c r="B82" s="5" t="s">
        <v>60</v>
      </c>
      <c r="C82" s="9">
        <f t="shared" si="1"/>
        <v>408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>
        <v>408</v>
      </c>
    </row>
    <row r="83" spans="1:18" ht="24.75" customHeight="1" x14ac:dyDescent="0.25">
      <c r="A83" s="97">
        <v>611184</v>
      </c>
      <c r="B83" s="5" t="s">
        <v>60</v>
      </c>
      <c r="C83" s="9">
        <f t="shared" si="1"/>
        <v>161.30000000000001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>
        <v>161.30000000000001</v>
      </c>
      <c r="R83" t="s">
        <v>112</v>
      </c>
    </row>
    <row r="84" spans="1:18" ht="25.5" customHeight="1" x14ac:dyDescent="0.25">
      <c r="A84" s="97">
        <v>611183</v>
      </c>
      <c r="B84" s="5" t="s">
        <v>60</v>
      </c>
      <c r="C84" s="9">
        <f t="shared" si="1"/>
        <v>69.099999999999994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>
        <v>69.099999999999994</v>
      </c>
      <c r="R84" t="s">
        <v>112</v>
      </c>
    </row>
    <row r="85" spans="1:18" ht="0.75" customHeight="1" x14ac:dyDescent="0.25">
      <c r="A85" s="97">
        <v>611272</v>
      </c>
      <c r="B85" s="5" t="s">
        <v>60</v>
      </c>
      <c r="C85" s="9">
        <f t="shared" si="1"/>
        <v>0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</row>
    <row r="86" spans="1:18" ht="26.25" customHeight="1" x14ac:dyDescent="0.25">
      <c r="A86" s="97">
        <v>611403</v>
      </c>
      <c r="B86" s="5" t="s">
        <v>60</v>
      </c>
      <c r="C86" s="9">
        <f t="shared" si="1"/>
        <v>155.1</v>
      </c>
      <c r="D86" s="6"/>
      <c r="E86" s="6"/>
      <c r="F86" s="6"/>
      <c r="G86" s="6"/>
      <c r="H86" s="6">
        <v>155.1</v>
      </c>
      <c r="I86" s="6"/>
      <c r="J86" s="6"/>
      <c r="K86" s="6"/>
      <c r="L86" s="6"/>
      <c r="M86" s="6"/>
      <c r="N86" s="6"/>
      <c r="O86" s="6"/>
      <c r="P86" s="6"/>
      <c r="Q86" s="6"/>
    </row>
    <row r="87" spans="1:18" ht="26.25" customHeight="1" x14ac:dyDescent="0.25">
      <c r="A87" s="97">
        <v>611402</v>
      </c>
      <c r="B87" s="5" t="s">
        <v>60</v>
      </c>
      <c r="C87" s="9">
        <f t="shared" si="1"/>
        <v>137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>
        <v>137</v>
      </c>
    </row>
    <row r="88" spans="1:18" x14ac:dyDescent="0.25">
      <c r="A88" s="97"/>
      <c r="B88" s="13" t="s">
        <v>51</v>
      </c>
      <c r="C88" s="9">
        <f>C72+C77+C82</f>
        <v>408</v>
      </c>
      <c r="D88" s="9">
        <f>D77+D82</f>
        <v>0</v>
      </c>
      <c r="E88" s="9">
        <f t="shared" ref="E88:P88" si="16">E77+E82</f>
        <v>0</v>
      </c>
      <c r="F88" s="9">
        <f t="shared" si="16"/>
        <v>0</v>
      </c>
      <c r="G88" s="9">
        <f t="shared" si="16"/>
        <v>0</v>
      </c>
      <c r="H88" s="9">
        <f t="shared" si="16"/>
        <v>0</v>
      </c>
      <c r="I88" s="9">
        <f t="shared" si="16"/>
        <v>0</v>
      </c>
      <c r="J88" s="9">
        <f t="shared" si="16"/>
        <v>0</v>
      </c>
      <c r="K88" s="9">
        <f t="shared" si="16"/>
        <v>0</v>
      </c>
      <c r="L88" s="9">
        <f t="shared" si="16"/>
        <v>0</v>
      </c>
      <c r="M88" s="9">
        <f t="shared" si="16"/>
        <v>0</v>
      </c>
      <c r="N88" s="9">
        <f t="shared" si="16"/>
        <v>0</v>
      </c>
      <c r="O88" s="9">
        <f t="shared" si="16"/>
        <v>0</v>
      </c>
      <c r="P88" s="9">
        <f t="shared" si="16"/>
        <v>0</v>
      </c>
      <c r="Q88" s="9">
        <f>Q72+Q77+Q82</f>
        <v>408</v>
      </c>
    </row>
    <row r="89" spans="1:18" x14ac:dyDescent="0.25">
      <c r="A89" s="97"/>
      <c r="B89" s="13" t="s">
        <v>100</v>
      </c>
      <c r="C89" s="9">
        <f>C78+C73+C83</f>
        <v>498.8</v>
      </c>
      <c r="D89" s="9">
        <f t="shared" ref="D89:P89" si="17">D73+D78+D83</f>
        <v>0</v>
      </c>
      <c r="E89" s="9">
        <f t="shared" si="17"/>
        <v>0</v>
      </c>
      <c r="F89" s="9">
        <f t="shared" si="17"/>
        <v>0</v>
      </c>
      <c r="G89" s="9">
        <f t="shared" si="17"/>
        <v>0</v>
      </c>
      <c r="H89" s="9">
        <f t="shared" si="17"/>
        <v>0</v>
      </c>
      <c r="I89" s="9">
        <f t="shared" si="17"/>
        <v>0</v>
      </c>
      <c r="J89" s="9">
        <f t="shared" si="17"/>
        <v>0</v>
      </c>
      <c r="K89" s="9">
        <f t="shared" si="17"/>
        <v>0</v>
      </c>
      <c r="L89" s="9">
        <f t="shared" si="17"/>
        <v>0</v>
      </c>
      <c r="M89" s="9">
        <f t="shared" si="17"/>
        <v>0</v>
      </c>
      <c r="N89" s="9">
        <f t="shared" si="17"/>
        <v>0</v>
      </c>
      <c r="O89" s="9">
        <f t="shared" si="17"/>
        <v>0</v>
      </c>
      <c r="P89" s="9">
        <f t="shared" si="17"/>
        <v>0</v>
      </c>
      <c r="Q89" s="9">
        <f>Q73+Q78+Q83</f>
        <v>498.8</v>
      </c>
    </row>
    <row r="90" spans="1:18" x14ac:dyDescent="0.25">
      <c r="A90" s="97"/>
      <c r="B90" s="13" t="s">
        <v>101</v>
      </c>
      <c r="C90" s="9">
        <f>C79+C74+C84</f>
        <v>214.1</v>
      </c>
      <c r="D90" s="9">
        <f t="shared" ref="D90:P90" si="18">D74+D79+D84</f>
        <v>0</v>
      </c>
      <c r="E90" s="9">
        <f t="shared" si="18"/>
        <v>0</v>
      </c>
      <c r="F90" s="9">
        <f t="shared" si="18"/>
        <v>0</v>
      </c>
      <c r="G90" s="9">
        <f t="shared" si="18"/>
        <v>0</v>
      </c>
      <c r="H90" s="9">
        <f t="shared" si="18"/>
        <v>0</v>
      </c>
      <c r="I90" s="9">
        <f t="shared" si="18"/>
        <v>0</v>
      </c>
      <c r="J90" s="9">
        <f t="shared" si="18"/>
        <v>0</v>
      </c>
      <c r="K90" s="9">
        <f t="shared" si="18"/>
        <v>0</v>
      </c>
      <c r="L90" s="9">
        <f t="shared" si="18"/>
        <v>0</v>
      </c>
      <c r="M90" s="9">
        <f t="shared" si="18"/>
        <v>0</v>
      </c>
      <c r="N90" s="9">
        <f t="shared" si="18"/>
        <v>0</v>
      </c>
      <c r="O90" s="9">
        <f t="shared" si="18"/>
        <v>0</v>
      </c>
      <c r="P90" s="9">
        <f t="shared" si="18"/>
        <v>0</v>
      </c>
      <c r="Q90" s="9">
        <f>Q74+Q79+Q84</f>
        <v>214.1</v>
      </c>
    </row>
    <row r="91" spans="1:18" x14ac:dyDescent="0.25">
      <c r="A91" s="97"/>
      <c r="B91" s="13" t="s">
        <v>98</v>
      </c>
      <c r="C91" s="9">
        <f>C76+C81+C86</f>
        <v>434</v>
      </c>
      <c r="D91" s="9">
        <f t="shared" ref="D91:Q91" si="19">D76+D81+D86</f>
        <v>0</v>
      </c>
      <c r="E91" s="9">
        <f t="shared" si="19"/>
        <v>0</v>
      </c>
      <c r="F91" s="9">
        <f t="shared" si="19"/>
        <v>0</v>
      </c>
      <c r="G91" s="9">
        <f t="shared" si="19"/>
        <v>0</v>
      </c>
      <c r="H91" s="9">
        <f t="shared" si="19"/>
        <v>434</v>
      </c>
      <c r="I91" s="9">
        <f t="shared" si="19"/>
        <v>0</v>
      </c>
      <c r="J91" s="9">
        <f t="shared" si="19"/>
        <v>0</v>
      </c>
      <c r="K91" s="9">
        <f t="shared" si="19"/>
        <v>0</v>
      </c>
      <c r="L91" s="9">
        <f t="shared" si="19"/>
        <v>0</v>
      </c>
      <c r="M91" s="9">
        <f t="shared" si="19"/>
        <v>0</v>
      </c>
      <c r="N91" s="9">
        <f t="shared" si="19"/>
        <v>0</v>
      </c>
      <c r="O91" s="9">
        <f t="shared" si="19"/>
        <v>0</v>
      </c>
      <c r="P91" s="9">
        <f t="shared" si="19"/>
        <v>0</v>
      </c>
      <c r="Q91" s="9">
        <f t="shared" si="19"/>
        <v>0</v>
      </c>
    </row>
    <row r="92" spans="1:18" x14ac:dyDescent="0.25">
      <c r="A92" s="97"/>
      <c r="B92" s="13" t="s">
        <v>114</v>
      </c>
      <c r="C92" s="9">
        <f>C87</f>
        <v>137</v>
      </c>
      <c r="D92" s="9">
        <f>D87</f>
        <v>0</v>
      </c>
      <c r="E92" s="9">
        <f t="shared" ref="E92:Q92" si="20">E87</f>
        <v>0</v>
      </c>
      <c r="F92" s="9">
        <f t="shared" si="20"/>
        <v>0</v>
      </c>
      <c r="G92" s="9">
        <f t="shared" si="20"/>
        <v>0</v>
      </c>
      <c r="H92" s="9">
        <f t="shared" si="20"/>
        <v>0</v>
      </c>
      <c r="I92" s="9">
        <f t="shared" si="20"/>
        <v>0</v>
      </c>
      <c r="J92" s="9">
        <f t="shared" si="20"/>
        <v>0</v>
      </c>
      <c r="K92" s="9">
        <f t="shared" si="20"/>
        <v>0</v>
      </c>
      <c r="L92" s="9">
        <f t="shared" si="20"/>
        <v>0</v>
      </c>
      <c r="M92" s="9">
        <f t="shared" si="20"/>
        <v>0</v>
      </c>
      <c r="N92" s="9">
        <f t="shared" si="20"/>
        <v>0</v>
      </c>
      <c r="O92" s="9">
        <f t="shared" si="20"/>
        <v>0</v>
      </c>
      <c r="P92" s="9">
        <f t="shared" si="20"/>
        <v>0</v>
      </c>
      <c r="Q92" s="9">
        <f t="shared" si="20"/>
        <v>137</v>
      </c>
    </row>
    <row r="93" spans="1:18" ht="21" customHeight="1" x14ac:dyDescent="0.25">
      <c r="A93" s="97">
        <v>611070</v>
      </c>
      <c r="B93" s="73" t="s">
        <v>20</v>
      </c>
      <c r="C93" s="9">
        <f t="shared" si="1"/>
        <v>0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</row>
    <row r="94" spans="1:18" ht="24" customHeight="1" x14ac:dyDescent="0.25">
      <c r="A94" s="97">
        <v>611070</v>
      </c>
      <c r="B94" s="73" t="s">
        <v>75</v>
      </c>
      <c r="C94" s="9">
        <f t="shared" si="1"/>
        <v>0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</row>
    <row r="95" spans="1:18" ht="24.75" customHeight="1" x14ac:dyDescent="0.25">
      <c r="A95" s="97">
        <v>611070</v>
      </c>
      <c r="B95" s="100" t="s">
        <v>21</v>
      </c>
      <c r="C95" s="9">
        <f t="shared" si="1"/>
        <v>0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</row>
    <row r="96" spans="1:18" ht="24.75" customHeight="1" x14ac:dyDescent="0.25">
      <c r="A96" s="97">
        <v>611070</v>
      </c>
      <c r="B96" s="73" t="s">
        <v>22</v>
      </c>
      <c r="C96" s="9">
        <f t="shared" si="1"/>
        <v>0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</row>
    <row r="97" spans="1:17" x14ac:dyDescent="0.25">
      <c r="A97" s="97"/>
      <c r="B97" s="13" t="s">
        <v>36</v>
      </c>
      <c r="C97" s="9">
        <f t="shared" ref="C97:P97" si="21">SUM(C93:C96)</f>
        <v>0</v>
      </c>
      <c r="D97" s="9">
        <f t="shared" si="21"/>
        <v>0</v>
      </c>
      <c r="E97" s="9">
        <f t="shared" si="21"/>
        <v>0</v>
      </c>
      <c r="F97" s="9">
        <f t="shared" si="21"/>
        <v>0</v>
      </c>
      <c r="G97" s="9">
        <f t="shared" si="21"/>
        <v>0</v>
      </c>
      <c r="H97" s="9">
        <f t="shared" si="21"/>
        <v>0</v>
      </c>
      <c r="I97" s="9">
        <f t="shared" si="21"/>
        <v>0</v>
      </c>
      <c r="J97" s="9">
        <f t="shared" si="21"/>
        <v>0</v>
      </c>
      <c r="K97" s="9">
        <f t="shared" si="21"/>
        <v>0</v>
      </c>
      <c r="L97" s="9">
        <f t="shared" si="21"/>
        <v>0</v>
      </c>
      <c r="M97" s="9">
        <f t="shared" si="21"/>
        <v>0</v>
      </c>
      <c r="N97" s="9">
        <f t="shared" si="21"/>
        <v>0</v>
      </c>
      <c r="O97" s="9">
        <f t="shared" si="21"/>
        <v>0</v>
      </c>
      <c r="P97" s="9">
        <f t="shared" si="21"/>
        <v>0</v>
      </c>
      <c r="Q97" s="9">
        <f>SUM(Q93:Q96)</f>
        <v>0</v>
      </c>
    </row>
    <row r="98" spans="1:17" ht="24" x14ac:dyDescent="0.25">
      <c r="A98" s="97">
        <v>611101</v>
      </c>
      <c r="B98" s="5" t="s">
        <v>67</v>
      </c>
      <c r="C98" s="9">
        <f>SUM(D98:P98)</f>
        <v>0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</row>
    <row r="99" spans="1:17" ht="24" x14ac:dyDescent="0.25">
      <c r="A99" s="97">
        <v>611221</v>
      </c>
      <c r="B99" s="5" t="s">
        <v>67</v>
      </c>
      <c r="C99" s="9">
        <f>SUM(D99:Q99)</f>
        <v>317.3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>
        <v>317.3</v>
      </c>
    </row>
    <row r="100" spans="1:17" ht="24" x14ac:dyDescent="0.25">
      <c r="A100" s="97">
        <v>611222</v>
      </c>
      <c r="B100" s="5" t="s">
        <v>67</v>
      </c>
      <c r="C100" s="9">
        <f>SUM(D100:Q100)</f>
        <v>480.1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>
        <v>480.1</v>
      </c>
    </row>
    <row r="101" spans="1:17" ht="16.5" customHeight="1" x14ac:dyDescent="0.25">
      <c r="A101" s="97">
        <v>611101</v>
      </c>
      <c r="B101" s="5" t="s">
        <v>76</v>
      </c>
      <c r="C101" s="9">
        <f t="shared" si="1"/>
        <v>0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</row>
    <row r="102" spans="1:17" ht="16.5" customHeight="1" x14ac:dyDescent="0.25">
      <c r="A102" s="97">
        <v>611221</v>
      </c>
      <c r="B102" s="5" t="s">
        <v>76</v>
      </c>
      <c r="C102" s="9">
        <f t="shared" si="1"/>
        <v>4872.2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>
        <v>4872.2</v>
      </c>
    </row>
    <row r="103" spans="1:17" ht="16.5" customHeight="1" x14ac:dyDescent="0.25">
      <c r="A103" s="97">
        <v>611222</v>
      </c>
      <c r="B103" s="5" t="s">
        <v>76</v>
      </c>
      <c r="C103" s="9">
        <f t="shared" si="1"/>
        <v>9969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>
        <v>9969</v>
      </c>
    </row>
    <row r="104" spans="1:17" ht="17.25" customHeight="1" x14ac:dyDescent="0.25">
      <c r="A104" s="97">
        <v>611101</v>
      </c>
      <c r="B104" s="5" t="s">
        <v>72</v>
      </c>
      <c r="C104" s="9">
        <f>SUM(D104:P104)</f>
        <v>0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</row>
    <row r="105" spans="1:17" ht="24" x14ac:dyDescent="0.25">
      <c r="A105" s="97">
        <v>611101</v>
      </c>
      <c r="B105" s="5" t="s">
        <v>63</v>
      </c>
      <c r="C105" s="9">
        <f>SUM(D105:P105)</f>
        <v>0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</row>
    <row r="106" spans="1:17" x14ac:dyDescent="0.25">
      <c r="A106" s="97"/>
      <c r="B106" s="13" t="s">
        <v>53</v>
      </c>
      <c r="C106" s="9">
        <f t="shared" ref="C106:Q106" si="22">SUM(C98:C105)</f>
        <v>15638.6</v>
      </c>
      <c r="D106" s="9">
        <f t="shared" si="22"/>
        <v>0</v>
      </c>
      <c r="E106" s="9">
        <f t="shared" si="22"/>
        <v>0</v>
      </c>
      <c r="F106" s="9">
        <f t="shared" si="22"/>
        <v>0</v>
      </c>
      <c r="G106" s="9">
        <f t="shared" si="22"/>
        <v>0</v>
      </c>
      <c r="H106" s="9">
        <f t="shared" si="22"/>
        <v>0</v>
      </c>
      <c r="I106" s="9">
        <f t="shared" si="22"/>
        <v>0</v>
      </c>
      <c r="J106" s="9">
        <f t="shared" si="22"/>
        <v>0</v>
      </c>
      <c r="K106" s="9">
        <f t="shared" si="22"/>
        <v>0</v>
      </c>
      <c r="L106" s="9">
        <f t="shared" si="22"/>
        <v>0</v>
      </c>
      <c r="M106" s="9">
        <f t="shared" si="22"/>
        <v>0</v>
      </c>
      <c r="N106" s="9">
        <f t="shared" si="22"/>
        <v>0</v>
      </c>
      <c r="O106" s="9">
        <f t="shared" si="22"/>
        <v>0</v>
      </c>
      <c r="P106" s="9">
        <f t="shared" si="22"/>
        <v>0</v>
      </c>
      <c r="Q106" s="9">
        <f t="shared" si="22"/>
        <v>15638.6</v>
      </c>
    </row>
    <row r="107" spans="1:17" ht="28.5" customHeight="1" x14ac:dyDescent="0.25">
      <c r="A107" s="97">
        <v>611110</v>
      </c>
      <c r="B107" s="5" t="s">
        <v>32</v>
      </c>
      <c r="C107" s="9">
        <f t="shared" si="1"/>
        <v>0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</row>
    <row r="108" spans="1:17" ht="24.75" customHeight="1" x14ac:dyDescent="0.25">
      <c r="A108" s="97">
        <v>611120</v>
      </c>
      <c r="B108" s="5" t="s">
        <v>23</v>
      </c>
      <c r="C108" s="9">
        <f t="shared" si="1"/>
        <v>0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</row>
    <row r="109" spans="1:17" ht="21" customHeight="1" x14ac:dyDescent="0.25">
      <c r="A109" s="97">
        <v>611292</v>
      </c>
      <c r="B109" s="5" t="s">
        <v>23</v>
      </c>
      <c r="C109" s="9">
        <f t="shared" si="1"/>
        <v>185.3</v>
      </c>
      <c r="D109" s="6">
        <v>60.1</v>
      </c>
      <c r="E109" s="6">
        <v>13.3</v>
      </c>
      <c r="F109" s="6">
        <v>17.600000000000001</v>
      </c>
      <c r="G109" s="6"/>
      <c r="H109" s="6"/>
      <c r="I109" s="6"/>
      <c r="J109" s="6"/>
      <c r="K109" s="6"/>
      <c r="L109" s="6"/>
      <c r="M109" s="6"/>
      <c r="N109" s="6"/>
      <c r="O109" s="6"/>
      <c r="P109" s="6">
        <v>94.3</v>
      </c>
      <c r="Q109" s="6"/>
    </row>
    <row r="110" spans="1:17" ht="24.75" customHeight="1" x14ac:dyDescent="0.25">
      <c r="A110" s="97">
        <v>611120</v>
      </c>
      <c r="B110" s="101" t="s">
        <v>62</v>
      </c>
      <c r="C110" s="9">
        <f t="shared" si="1"/>
        <v>0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</row>
    <row r="111" spans="1:17" x14ac:dyDescent="0.25">
      <c r="A111" s="97"/>
      <c r="B111" s="13" t="s">
        <v>90</v>
      </c>
      <c r="C111" s="9">
        <f>C109</f>
        <v>185.3</v>
      </c>
      <c r="D111" s="9">
        <f t="shared" ref="D111:Q111" si="23">D109</f>
        <v>60.1</v>
      </c>
      <c r="E111" s="9">
        <f t="shared" si="23"/>
        <v>13.3</v>
      </c>
      <c r="F111" s="9">
        <f t="shared" si="23"/>
        <v>17.600000000000001</v>
      </c>
      <c r="G111" s="9">
        <f t="shared" si="23"/>
        <v>0</v>
      </c>
      <c r="H111" s="9">
        <f t="shared" si="23"/>
        <v>0</v>
      </c>
      <c r="I111" s="9">
        <f t="shared" si="23"/>
        <v>0</v>
      </c>
      <c r="J111" s="9">
        <f t="shared" si="23"/>
        <v>0</v>
      </c>
      <c r="K111" s="9">
        <f t="shared" si="23"/>
        <v>0</v>
      </c>
      <c r="L111" s="9">
        <f t="shared" si="23"/>
        <v>0</v>
      </c>
      <c r="M111" s="9">
        <f t="shared" si="23"/>
        <v>0</v>
      </c>
      <c r="N111" s="9">
        <f t="shared" si="23"/>
        <v>0</v>
      </c>
      <c r="O111" s="9">
        <f t="shared" si="23"/>
        <v>0</v>
      </c>
      <c r="P111" s="9">
        <f t="shared" si="23"/>
        <v>94.3</v>
      </c>
      <c r="Q111" s="9">
        <f t="shared" si="23"/>
        <v>0</v>
      </c>
    </row>
    <row r="112" spans="1:17" x14ac:dyDescent="0.25">
      <c r="A112" s="97"/>
      <c r="B112" s="13" t="s">
        <v>35</v>
      </c>
      <c r="C112" s="9">
        <f t="shared" ref="C112:Q112" si="24">C108+C110</f>
        <v>0</v>
      </c>
      <c r="D112" s="9">
        <f t="shared" si="24"/>
        <v>0</v>
      </c>
      <c r="E112" s="9">
        <f t="shared" si="24"/>
        <v>0</v>
      </c>
      <c r="F112" s="9">
        <f t="shared" si="24"/>
        <v>0</v>
      </c>
      <c r="G112" s="9">
        <f t="shared" si="24"/>
        <v>0</v>
      </c>
      <c r="H112" s="9">
        <f t="shared" si="24"/>
        <v>0</v>
      </c>
      <c r="I112" s="9">
        <f t="shared" si="24"/>
        <v>0</v>
      </c>
      <c r="J112" s="9">
        <f t="shared" si="24"/>
        <v>0</v>
      </c>
      <c r="K112" s="9">
        <f t="shared" si="24"/>
        <v>0</v>
      </c>
      <c r="L112" s="9">
        <f t="shared" si="24"/>
        <v>0</v>
      </c>
      <c r="M112" s="9">
        <f t="shared" si="24"/>
        <v>0</v>
      </c>
      <c r="N112" s="9">
        <f t="shared" si="24"/>
        <v>0</v>
      </c>
      <c r="O112" s="9">
        <f t="shared" si="24"/>
        <v>0</v>
      </c>
      <c r="P112" s="9">
        <f t="shared" si="24"/>
        <v>0</v>
      </c>
      <c r="Q112" s="9">
        <f t="shared" si="24"/>
        <v>0</v>
      </c>
    </row>
    <row r="113" spans="1:18" ht="27.75" customHeight="1" x14ac:dyDescent="0.25">
      <c r="A113" s="97">
        <v>611141</v>
      </c>
      <c r="B113" s="101" t="s">
        <v>69</v>
      </c>
      <c r="C113" s="9">
        <f t="shared" si="1"/>
        <v>0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</row>
    <row r="114" spans="1:18" x14ac:dyDescent="0.25">
      <c r="A114" s="97">
        <v>611141</v>
      </c>
      <c r="B114" s="5" t="s">
        <v>37</v>
      </c>
      <c r="C114" s="9">
        <f t="shared" si="1"/>
        <v>0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</row>
    <row r="115" spans="1:18" x14ac:dyDescent="0.25">
      <c r="A115" s="97"/>
      <c r="B115" s="26" t="s">
        <v>94</v>
      </c>
      <c r="C115" s="9">
        <f>C66</f>
        <v>162.10000000000002</v>
      </c>
      <c r="D115" s="9">
        <f t="shared" ref="D115:Q115" si="25">D66</f>
        <v>0</v>
      </c>
      <c r="E115" s="9">
        <f t="shared" si="25"/>
        <v>0</v>
      </c>
      <c r="F115" s="9">
        <f t="shared" si="25"/>
        <v>0</v>
      </c>
      <c r="G115" s="9">
        <f t="shared" si="25"/>
        <v>0</v>
      </c>
      <c r="H115" s="9">
        <f t="shared" si="25"/>
        <v>0</v>
      </c>
      <c r="I115" s="9">
        <f t="shared" si="25"/>
        <v>0</v>
      </c>
      <c r="J115" s="9">
        <f t="shared" si="25"/>
        <v>0</v>
      </c>
      <c r="K115" s="9">
        <f t="shared" si="25"/>
        <v>0</v>
      </c>
      <c r="L115" s="9">
        <f t="shared" si="25"/>
        <v>0</v>
      </c>
      <c r="M115" s="9">
        <f t="shared" si="25"/>
        <v>0</v>
      </c>
      <c r="N115" s="9">
        <f t="shared" si="25"/>
        <v>0</v>
      </c>
      <c r="O115" s="9">
        <f t="shared" si="25"/>
        <v>0</v>
      </c>
      <c r="P115" s="9">
        <f t="shared" si="25"/>
        <v>0</v>
      </c>
      <c r="Q115" s="9">
        <f t="shared" si="25"/>
        <v>162.1</v>
      </c>
      <c r="R115" s="29"/>
    </row>
    <row r="116" spans="1:18" x14ac:dyDescent="0.25">
      <c r="A116" s="97"/>
      <c r="B116" s="26" t="s">
        <v>95</v>
      </c>
      <c r="C116" s="9">
        <f>C65+C111</f>
        <v>1551</v>
      </c>
      <c r="D116" s="9">
        <f t="shared" ref="D116:Q116" si="26">D65+D111</f>
        <v>60.1</v>
      </c>
      <c r="E116" s="9">
        <f t="shared" si="26"/>
        <v>13.3</v>
      </c>
      <c r="F116" s="9">
        <f t="shared" si="26"/>
        <v>17.600000000000001</v>
      </c>
      <c r="G116" s="9">
        <f t="shared" si="26"/>
        <v>0</v>
      </c>
      <c r="H116" s="9">
        <f t="shared" si="26"/>
        <v>0</v>
      </c>
      <c r="I116" s="9">
        <f t="shared" si="26"/>
        <v>0</v>
      </c>
      <c r="J116" s="9">
        <f t="shared" si="26"/>
        <v>0</v>
      </c>
      <c r="K116" s="9">
        <f t="shared" si="26"/>
        <v>0</v>
      </c>
      <c r="L116" s="9">
        <f t="shared" si="26"/>
        <v>0</v>
      </c>
      <c r="M116" s="9">
        <f t="shared" si="26"/>
        <v>0</v>
      </c>
      <c r="N116" s="9">
        <f t="shared" si="26"/>
        <v>0</v>
      </c>
      <c r="O116" s="9">
        <f t="shared" si="26"/>
        <v>0</v>
      </c>
      <c r="P116" s="9">
        <f t="shared" si="26"/>
        <v>94.3</v>
      </c>
      <c r="Q116" s="9">
        <f t="shared" si="26"/>
        <v>1332.9</v>
      </c>
      <c r="R116" s="29"/>
    </row>
    <row r="117" spans="1:18" x14ac:dyDescent="0.25">
      <c r="A117" s="97"/>
      <c r="B117" s="26" t="s">
        <v>116</v>
      </c>
      <c r="C117" s="9">
        <f>C89+C20+C68</f>
        <v>1324.4</v>
      </c>
      <c r="D117" s="9">
        <f t="shared" ref="D117:Q117" si="27">D89</f>
        <v>0</v>
      </c>
      <c r="E117" s="9">
        <f t="shared" si="27"/>
        <v>0</v>
      </c>
      <c r="F117" s="9">
        <f t="shared" si="27"/>
        <v>0</v>
      </c>
      <c r="G117" s="9">
        <f t="shared" si="27"/>
        <v>0</v>
      </c>
      <c r="H117" s="9">
        <f t="shared" si="27"/>
        <v>0</v>
      </c>
      <c r="I117" s="9">
        <f t="shared" si="27"/>
        <v>0</v>
      </c>
      <c r="J117" s="9">
        <f t="shared" si="27"/>
        <v>0</v>
      </c>
      <c r="K117" s="9">
        <f t="shared" si="27"/>
        <v>0</v>
      </c>
      <c r="L117" s="9">
        <f t="shared" si="27"/>
        <v>0</v>
      </c>
      <c r="M117" s="9">
        <f t="shared" si="27"/>
        <v>0</v>
      </c>
      <c r="N117" s="9">
        <f t="shared" si="27"/>
        <v>0</v>
      </c>
      <c r="O117" s="9">
        <f t="shared" si="27"/>
        <v>0</v>
      </c>
      <c r="P117" s="9">
        <f t="shared" si="27"/>
        <v>0</v>
      </c>
      <c r="Q117" s="9">
        <f t="shared" si="27"/>
        <v>498.8</v>
      </c>
      <c r="R117" s="29"/>
    </row>
    <row r="118" spans="1:18" x14ac:dyDescent="0.25">
      <c r="A118" s="97"/>
      <c r="B118" s="26" t="s">
        <v>117</v>
      </c>
      <c r="C118" s="9">
        <f>C90+C21+C67</f>
        <v>567.1</v>
      </c>
      <c r="D118" s="9">
        <f t="shared" ref="D118:Q118" si="28">D90</f>
        <v>0</v>
      </c>
      <c r="E118" s="9">
        <f t="shared" si="28"/>
        <v>0</v>
      </c>
      <c r="F118" s="9">
        <f t="shared" si="28"/>
        <v>0</v>
      </c>
      <c r="G118" s="9">
        <f t="shared" si="28"/>
        <v>0</v>
      </c>
      <c r="H118" s="9">
        <f t="shared" si="28"/>
        <v>0</v>
      </c>
      <c r="I118" s="9">
        <f t="shared" si="28"/>
        <v>0</v>
      </c>
      <c r="J118" s="9">
        <f t="shared" si="28"/>
        <v>0</v>
      </c>
      <c r="K118" s="9">
        <f t="shared" si="28"/>
        <v>0</v>
      </c>
      <c r="L118" s="9">
        <f t="shared" si="28"/>
        <v>0</v>
      </c>
      <c r="M118" s="9">
        <f t="shared" si="28"/>
        <v>0</v>
      </c>
      <c r="N118" s="9">
        <f t="shared" si="28"/>
        <v>0</v>
      </c>
      <c r="O118" s="9">
        <f t="shared" si="28"/>
        <v>0</v>
      </c>
      <c r="P118" s="9">
        <f t="shared" si="28"/>
        <v>0</v>
      </c>
      <c r="Q118" s="9">
        <f t="shared" si="28"/>
        <v>214.1</v>
      </c>
      <c r="R118" s="29"/>
    </row>
    <row r="119" spans="1:18" x14ac:dyDescent="0.25">
      <c r="A119" s="97"/>
      <c r="B119" s="26" t="s">
        <v>118</v>
      </c>
      <c r="C119" s="9">
        <f>C87</f>
        <v>137</v>
      </c>
      <c r="D119" s="9">
        <f t="shared" ref="D119:Q119" si="29">D87</f>
        <v>0</v>
      </c>
      <c r="E119" s="9">
        <f t="shared" si="29"/>
        <v>0</v>
      </c>
      <c r="F119" s="9">
        <f t="shared" si="29"/>
        <v>0</v>
      </c>
      <c r="G119" s="9">
        <f t="shared" si="29"/>
        <v>0</v>
      </c>
      <c r="H119" s="9">
        <f t="shared" si="29"/>
        <v>0</v>
      </c>
      <c r="I119" s="9">
        <f t="shared" si="29"/>
        <v>0</v>
      </c>
      <c r="J119" s="9">
        <f t="shared" si="29"/>
        <v>0</v>
      </c>
      <c r="K119" s="9">
        <f t="shared" si="29"/>
        <v>0</v>
      </c>
      <c r="L119" s="9">
        <f t="shared" si="29"/>
        <v>0</v>
      </c>
      <c r="M119" s="9">
        <f t="shared" si="29"/>
        <v>0</v>
      </c>
      <c r="N119" s="9">
        <f t="shared" si="29"/>
        <v>0</v>
      </c>
      <c r="O119" s="9">
        <f t="shared" si="29"/>
        <v>0</v>
      </c>
      <c r="P119" s="9">
        <f t="shared" si="29"/>
        <v>0</v>
      </c>
      <c r="Q119" s="9">
        <f t="shared" si="29"/>
        <v>137</v>
      </c>
      <c r="R119" s="29"/>
    </row>
    <row r="120" spans="1:18" x14ac:dyDescent="0.25">
      <c r="A120" s="97"/>
      <c r="B120" s="26" t="s">
        <v>128</v>
      </c>
      <c r="C120" s="9">
        <f>C18+C69</f>
        <v>122.49999999999999</v>
      </c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29"/>
    </row>
    <row r="121" spans="1:18" x14ac:dyDescent="0.25">
      <c r="A121" s="97"/>
      <c r="B121" s="26" t="s">
        <v>115</v>
      </c>
      <c r="C121" s="9">
        <f t="shared" ref="C121:Q121" si="30">C91+C64+C19</f>
        <v>1417.3</v>
      </c>
      <c r="D121" s="9">
        <f t="shared" si="30"/>
        <v>0</v>
      </c>
      <c r="E121" s="9">
        <f t="shared" si="30"/>
        <v>0</v>
      </c>
      <c r="F121" s="9">
        <f t="shared" si="30"/>
        <v>0</v>
      </c>
      <c r="G121" s="9">
        <f t="shared" si="30"/>
        <v>0</v>
      </c>
      <c r="H121" s="9">
        <f t="shared" si="30"/>
        <v>1417.3</v>
      </c>
      <c r="I121" s="9">
        <f t="shared" si="30"/>
        <v>0</v>
      </c>
      <c r="J121" s="9">
        <f t="shared" si="30"/>
        <v>0</v>
      </c>
      <c r="K121" s="9">
        <f t="shared" si="30"/>
        <v>0</v>
      </c>
      <c r="L121" s="9">
        <f t="shared" si="30"/>
        <v>0</v>
      </c>
      <c r="M121" s="9">
        <f t="shared" si="30"/>
        <v>0</v>
      </c>
      <c r="N121" s="9">
        <f t="shared" si="30"/>
        <v>0</v>
      </c>
      <c r="O121" s="9">
        <f t="shared" si="30"/>
        <v>0</v>
      </c>
      <c r="P121" s="9">
        <f t="shared" si="30"/>
        <v>0</v>
      </c>
      <c r="Q121" s="9">
        <f t="shared" si="30"/>
        <v>0</v>
      </c>
      <c r="R121" s="29"/>
    </row>
    <row r="122" spans="1:18" x14ac:dyDescent="0.25">
      <c r="A122" s="97"/>
      <c r="B122" s="13" t="s">
        <v>84</v>
      </c>
      <c r="C122" s="9">
        <f>C7+C16+C23+C38+C46+C55+C75+C80+C85</f>
        <v>0</v>
      </c>
      <c r="D122" s="6"/>
      <c r="E122" s="6"/>
      <c r="F122" s="6">
        <f>F7+F16+F23+F38+F46+F55+F75+F80+F85</f>
        <v>0</v>
      </c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</row>
    <row r="123" spans="1:18" x14ac:dyDescent="0.25">
      <c r="A123" s="97">
        <v>611142</v>
      </c>
      <c r="B123" s="5" t="s">
        <v>38</v>
      </c>
      <c r="C123" s="9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</row>
    <row r="124" spans="1:18" x14ac:dyDescent="0.25">
      <c r="A124" s="97"/>
      <c r="B124" s="93" t="s">
        <v>1</v>
      </c>
      <c r="C124" s="94">
        <f>C17+C70+C71+C88+C92+C97+C106+C107+C109+C111+C112+C115+C116+C117+C118+C120+C121</f>
        <v>22866.099999999995</v>
      </c>
      <c r="D124" s="94">
        <f t="shared" ref="D124:Q124" si="31">D17+D70+D71+D88+D92+D97+D106+D107+D109+D111+D112+D115+D116+D117+D118+D120+D121</f>
        <v>228.2</v>
      </c>
      <c r="E124" s="94">
        <f t="shared" si="31"/>
        <v>50.5</v>
      </c>
      <c r="F124" s="94">
        <f t="shared" si="31"/>
        <v>52.800000000000004</v>
      </c>
      <c r="G124" s="94">
        <f t="shared" si="31"/>
        <v>0</v>
      </c>
      <c r="H124" s="94">
        <f t="shared" si="31"/>
        <v>1417.3</v>
      </c>
      <c r="I124" s="94">
        <f t="shared" si="31"/>
        <v>0</v>
      </c>
      <c r="J124" s="94">
        <f t="shared" si="31"/>
        <v>0</v>
      </c>
      <c r="K124" s="94">
        <f t="shared" si="31"/>
        <v>0</v>
      </c>
      <c r="L124" s="94">
        <f t="shared" si="31"/>
        <v>0</v>
      </c>
      <c r="M124" s="94">
        <f t="shared" si="31"/>
        <v>0</v>
      </c>
      <c r="N124" s="94">
        <f t="shared" si="31"/>
        <v>0</v>
      </c>
      <c r="O124" s="94">
        <f t="shared" si="31"/>
        <v>0</v>
      </c>
      <c r="P124" s="94">
        <f t="shared" si="31"/>
        <v>282.89999999999998</v>
      </c>
      <c r="Q124" s="94">
        <f t="shared" si="31"/>
        <v>19500.499999999996</v>
      </c>
    </row>
    <row r="125" spans="1:18" x14ac:dyDescent="0.25">
      <c r="B125" s="24"/>
      <c r="C125" s="25"/>
    </row>
    <row r="126" spans="1:18" x14ac:dyDescent="0.25">
      <c r="C126" s="20"/>
      <c r="D126" s="20"/>
      <c r="E126" s="20"/>
      <c r="F126" s="20"/>
    </row>
  </sheetData>
  <mergeCells count="6">
    <mergeCell ref="S40:S41"/>
    <mergeCell ref="A2:A4"/>
    <mergeCell ref="B2:B4"/>
    <mergeCell ref="C2:Q2"/>
    <mergeCell ref="C3:C4"/>
    <mergeCell ref="D3:Q3"/>
  </mergeCells>
  <pageMargins left="0.31496062992125984" right="0.27559055118110237" top="0.35433070866141736" bottom="0.31496062992125984" header="0.35433070866141736" footer="0.31496062992125984"/>
  <pageSetup paperSize="9" scale="5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1</vt:lpstr>
      <vt:lpstr>2.1</vt:lpstr>
      <vt:lpstr>2.2</vt:lpstr>
      <vt:lpstr>2.3</vt:lpstr>
      <vt:lpstr>2.4</vt:lpstr>
      <vt:lpstr>2.5</vt:lpstr>
      <vt:lpstr>'1'!Область_печати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2026-02-26T09:18:23Z</cp:lastPrinted>
  <dcterms:created xsi:type="dcterms:W3CDTF">2015-10-28T13:40:18Z</dcterms:created>
  <dcterms:modified xsi:type="dcterms:W3CDTF">2026-02-26T09:19:32Z</dcterms:modified>
</cp:coreProperties>
</file>